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840" windowHeight="11865" tabRatio="807"/>
  </bookViews>
  <sheets>
    <sheet name="Հավելված N 1, աղ. N 5" sheetId="10" r:id="rId1"/>
  </sheets>
  <definedNames>
    <definedName name="_xlnm.Print_Area" localSheetId="0">'Հավելված N 1, աղ. N 5'!$A$1:$F$107</definedName>
    <definedName name="_xlnm.Print_Titles" localSheetId="0">'Հավելված N 1, աղ. N 5'!$6:$7</definedName>
    <definedName name="Z_13F83A3E_B6D8_42AC_B920_567484E5956F_.wvu.Cols" localSheetId="0" hidden="1">'Հավելված N 1, աղ. N 5'!#REF!,'Հավելված N 1, աղ. N 5'!#REF!</definedName>
    <definedName name="Z_13F83A3E_B6D8_42AC_B920_567484E5956F_.wvu.PrintArea" localSheetId="0" hidden="1">'Հավելված N 1, աղ. N 5'!$A$1:$F$52</definedName>
    <definedName name="Z_15B1EF34_1112_4495_91A9_A2B9971866BB_.wvu.Cols" localSheetId="0" hidden="1">'Հավելված N 1, աղ. N 5'!#REF!</definedName>
    <definedName name="Z_28FBE60C_4D80_4C3C_B7B6_E911F1BA74D6_.wvu.Cols" localSheetId="0" hidden="1">'Հավելված N 1, աղ. N 5'!#REF!,'Հավելված N 1, աղ. N 5'!#REF!,'Հավելված N 1, աղ. N 5'!#REF!</definedName>
    <definedName name="Z_28FBE60C_4D80_4C3C_B7B6_E911F1BA74D6_.wvu.PrintArea" localSheetId="0" hidden="1">'Հավելված N 1, աղ. N 5'!$A$1:$F$52</definedName>
    <definedName name="Z_28FBE60C_4D80_4C3C_B7B6_E911F1BA74D6_.wvu.PrintTitles" localSheetId="0" hidden="1">'Հավելված N 1, աղ. N 5'!#REF!</definedName>
    <definedName name="Z_6E1D33A1_9AEB_4C8B_97E5_3DA8F987F057_.wvu.PrintArea" localSheetId="0" hidden="1">'Հավելված N 1, աղ. N 5'!$A$1:$F$52</definedName>
    <definedName name="Z_6E1D33A1_9AEB_4C8B_97E5_3DA8F987F057_.wvu.Rows" localSheetId="0" hidden="1">'Հավելված N 1, աղ. N 5'!$1:$3</definedName>
    <definedName name="Z_7F2E6424_D063_4EBF_A186_A35F70A8524B_.wvu.PrintArea" localSheetId="0" hidden="1">'Հավելված N 1, աղ. N 5'!$A$1:$F$52</definedName>
    <definedName name="Z_7F2E6424_D063_4EBF_A186_A35F70A8524B_.wvu.Rows" localSheetId="0" hidden="1">'Հավելված N 1, աղ. N 5'!$1:$3</definedName>
    <definedName name="Z_DE3A1748_A9E6_4267_90C4_BD50F66A61E4_.wvu.PrintArea" localSheetId="0" hidden="1">'Հավելված N 1, աղ. N 5'!$A$1:$F$52</definedName>
    <definedName name="Z_DE3A1748_A9E6_4267_90C4_BD50F66A61E4_.wvu.Rows" localSheetId="0" hidden="1">'Հավելված N 1, աղ. N 5'!$1:$3</definedName>
  </definedNames>
  <calcPr calcId="144525"/>
  <customWorkbookViews>
    <customWorkbookView name="Anna Ohanyan - Personal View" guid="{13F83A3E-B6D8-42AC-B920-567484E5956F}" mergeInterval="0" personalView="1" xWindow="-8" yWindow="14" windowWidth="1436" windowHeight="749" tabRatio="807" activeSheetId="5"/>
    <customWorkbookView name="Evelina Grigoryan - Personal View" guid="{28FBE60C-4D80-4C3C-B7B6-E911F1BA74D6}" mergeInterval="0" personalView="1" maximized="1" xWindow="-8" yWindow="-8" windowWidth="1936" windowHeight="1056" activeSheetId="5"/>
    <customWorkbookView name="MinFin - Personal View" guid="{7F2E6424-D063-4EBF-A186-A35F70A8524B}" mergeInterval="0" personalView="1" maximized="1" windowWidth="1276" windowHeight="745" activeSheetId="1"/>
    <customWorkbookView name="Hayser Gasparyan - Personal View" guid="{F0F134FE-9C18-4748-B429-D21757D5744A}" mergeInterval="0" personalView="1" maximized="1" windowWidth="1916" windowHeight="761" activeSheetId="3"/>
    <customWorkbookView name="HVahag - Personal View" guid="{93977DF1-9257-46C1-B7FD-F00030EC9C9B}" mergeInterval="0" personalView="1" maximized="1" windowWidth="1020" windowHeight="592" tabRatio="837" activeSheetId="1"/>
    <customWorkbookView name="Annao - Personal View" guid="{5C721925-9BB2-4481-82DF-CF89B1EE6F99}" mergeInterval="0" personalView="1" maximized="1" windowWidth="796" windowHeight="402" tabRatio="840" activeSheetId="4"/>
    <customWorkbookView name="agrigor - Personal View" guid="{894C4CF8-E322-4B2B-B587-240EABA25548}" mergeInterval="0" personalView="1" maximized="1" windowWidth="1436" windowHeight="754" tabRatio="865" activeSheetId="1"/>
    <customWorkbookView name="msuzana - Personal View" guid="{BF30329F-7100-4B05-BF66-6F828BC87560}" mergeInterval="0" personalView="1" maximized="1" windowWidth="1276" windowHeight="859" tabRatio="837" activeSheetId="1"/>
    <customWorkbookView name="SArpi - Personal View" guid="{2345E28A-6285-4154-A5CF-6D585E461BD6}" mergeInterval="0" personalView="1" maximized="1" windowWidth="1020" windowHeight="596" activeSheetId="1"/>
    <customWorkbookView name="MNaira - Personal View" guid="{2DE5A455-A485-495A-8DB0-667144F0C1F8}" mergeInterval="0" personalView="1" maximized="1" windowWidth="1020" windowHeight="543" tabRatio="842" activeSheetId="1"/>
    <customWorkbookView name="ghayser - Personal View" guid="{A6B5AF61-3216-4B91-8050-F59FEA595D5A}" mergeInterval="0" personalView="1" maximized="1" windowWidth="1436" windowHeight="754" tabRatio="837" activeSheetId="1"/>
    <customWorkbookView name="anna.ohanyan - Personal View" guid="{73AE7F0F-2263-4309-B8BF-1CE4EEECA809}" mergeInterval="0" personalView="1" maximized="1" windowWidth="1020" windowHeight="596" tabRatio="654" activeSheetId="5"/>
    <customWorkbookView name="Ani.Khanaghyan - Personal View" guid="{F88E1BEB-04FA-4FE4-87E9-D00EB46CAB62}" mergeInterval="0" personalView="1" maximized="1" xWindow="1" yWindow="1" windowWidth="1280" windowHeight="776" activeSheetId="4"/>
    <customWorkbookView name="user - Personal View" guid="{50CF37FC-883F-4031-B543-8A37F4EE412E}" mergeInterval="0" personalView="1" maximized="1" windowWidth="1020" windowHeight="509" activeSheetId="3"/>
    <customWorkbookView name="Evelina.Grigoryan - Personal View" guid="{6E1D33A1-9AEB-4C8B-97E5-3DA8F987F057}" mergeInterval="0" personalView="1" maximized="1" windowWidth="1436" windowHeight="736" activeSheetId="1"/>
    <customWorkbookView name="Yelena_Khachatryan - Personal View" guid="{DE3A1748-A9E6-4267-90C4-BD50F66A61E4}" mergeInterval="0" personalView="1" maximized="1" xWindow="1" yWindow="1" windowWidth="1280" windowHeight="776" activeSheetId="1"/>
    <customWorkbookView name="Elena Khachatryan - Personal View" guid="{15B1EF34-1112-4495-91A9-A2B9971866BB}" mergeInterval="0" personalView="1" maximized="1" xWindow="-8" yWindow="-8" windowWidth="1936" windowHeight="1056" activeSheetId="5"/>
    <customWorkbookView name="Arpenik Sahradyan - Personal View" guid="{2886B1C7-7EFC-4B79-86A0-EA37786F19B2}" mergeInterval="0" personalView="1" maximized="1" xWindow="-8" yWindow="-8" windowWidth="1936" windowHeight="1056" activeSheetId="6"/>
  </customWorkbookViews>
</workbook>
</file>

<file path=xl/calcChain.xml><?xml version="1.0" encoding="utf-8"?>
<calcChain xmlns="http://schemas.openxmlformats.org/spreadsheetml/2006/main">
  <c r="E74" i="10" l="1"/>
  <c r="F74" i="10"/>
  <c r="D85" i="10"/>
  <c r="F83" i="10"/>
  <c r="E83" i="10"/>
  <c r="D83" i="10" l="1"/>
  <c r="D73" i="10" l="1"/>
  <c r="F71" i="10"/>
  <c r="F70" i="10" s="1"/>
  <c r="E71" i="10"/>
  <c r="E70" i="10" s="1"/>
  <c r="D70" i="10" l="1"/>
  <c r="D71" i="10"/>
  <c r="F51" i="10" l="1"/>
  <c r="E51" i="10"/>
  <c r="D53" i="10"/>
  <c r="F19" i="10" l="1"/>
  <c r="E19" i="10"/>
  <c r="D22" i="10"/>
  <c r="F38" i="10" l="1"/>
  <c r="E38" i="10"/>
  <c r="D38" i="10" s="1"/>
  <c r="D21" i="10" l="1"/>
  <c r="D32" i="10" l="1"/>
  <c r="F27" i="10" l="1"/>
  <c r="E27" i="10"/>
  <c r="D29" i="10"/>
  <c r="F75" i="10" l="1"/>
  <c r="E75" i="10"/>
  <c r="D82" i="10"/>
  <c r="D81" i="10"/>
  <c r="D80" i="10"/>
  <c r="F43" i="10" l="1"/>
  <c r="E43" i="10"/>
  <c r="D50" i="10" l="1"/>
  <c r="D13" i="10" l="1"/>
  <c r="D12" i="10"/>
  <c r="F10" i="10"/>
  <c r="E10" i="10"/>
  <c r="D10" i="10" l="1"/>
  <c r="D26" i="10" l="1"/>
  <c r="D25" i="10"/>
  <c r="F23" i="10"/>
  <c r="E23" i="10"/>
  <c r="D19" i="10" s="1"/>
  <c r="D23" i="10" l="1"/>
  <c r="F99" i="10"/>
  <c r="F98" i="10" s="1"/>
  <c r="E99" i="10"/>
  <c r="D101" i="10"/>
  <c r="D99" i="10" l="1"/>
  <c r="E98" i="10"/>
  <c r="D98" i="10" s="1"/>
  <c r="D91" i="10" l="1"/>
  <c r="F59" i="10"/>
  <c r="E59" i="10"/>
  <c r="D63" i="10"/>
  <c r="F103" i="10" l="1"/>
  <c r="F102" i="10" s="1"/>
  <c r="E103" i="10"/>
  <c r="E102" i="10" s="1"/>
  <c r="D107" i="10"/>
  <c r="E14" i="10"/>
  <c r="E9" i="10" s="1"/>
  <c r="F14" i="10"/>
  <c r="F9" i="10" s="1"/>
  <c r="D16" i="10"/>
  <c r="D17" i="10"/>
  <c r="D45" i="10"/>
  <c r="D46" i="10"/>
  <c r="D47" i="10"/>
  <c r="D48" i="10"/>
  <c r="E86" i="10"/>
  <c r="F58" i="10"/>
  <c r="F34" i="10"/>
  <c r="E34" i="10"/>
  <c r="E18" i="10" s="1"/>
  <c r="D37" i="10"/>
  <c r="D36" i="10"/>
  <c r="D42" i="10"/>
  <c r="D41" i="10"/>
  <c r="D40" i="10"/>
  <c r="F93" i="10"/>
  <c r="F92" i="10" s="1"/>
  <c r="E93" i="10"/>
  <c r="E92" i="10" s="1"/>
  <c r="F86" i="10"/>
  <c r="D106" i="10"/>
  <c r="D105" i="10"/>
  <c r="D90" i="10"/>
  <c r="D89" i="10"/>
  <c r="D88" i="10"/>
  <c r="D79" i="10"/>
  <c r="D78" i="10"/>
  <c r="D77" i="10"/>
  <c r="D61" i="10"/>
  <c r="D69" i="10"/>
  <c r="D68" i="10"/>
  <c r="D65" i="10"/>
  <c r="D64" i="10"/>
  <c r="D67" i="10"/>
  <c r="D66" i="10"/>
  <c r="D62" i="10"/>
  <c r="D95" i="10"/>
  <c r="D97" i="10"/>
  <c r="D96" i="10"/>
  <c r="D57" i="10"/>
  <c r="F55" i="10"/>
  <c r="E55" i="10"/>
  <c r="D49" i="10"/>
  <c r="D54" i="10"/>
  <c r="F18" i="10"/>
  <c r="D33" i="10"/>
  <c r="D31" i="10"/>
  <c r="D30" i="10"/>
  <c r="D5" i="10" l="1"/>
  <c r="D103" i="10"/>
  <c r="D59" i="10"/>
  <c r="D43" i="10"/>
  <c r="D14" i="10"/>
  <c r="D51" i="10"/>
  <c r="D34" i="10"/>
  <c r="D75" i="10"/>
  <c r="D92" i="10"/>
  <c r="F8" i="10"/>
  <c r="D55" i="10"/>
  <c r="E58" i="10"/>
  <c r="D58" i="10" s="1"/>
  <c r="D93" i="10"/>
  <c r="D102" i="10"/>
  <c r="D86" i="10"/>
  <c r="D27" i="10"/>
  <c r="E8" i="10" l="1"/>
  <c r="D9" i="10"/>
  <c r="D74" i="10"/>
  <c r="D18" i="10"/>
  <c r="D8" i="10" l="1"/>
</calcChain>
</file>

<file path=xl/comments1.xml><?xml version="1.0" encoding="utf-8"?>
<comments xmlns="http://schemas.openxmlformats.org/spreadsheetml/2006/main">
  <authors>
    <author>Elena Khachatryan</author>
  </authors>
  <commentList>
    <comment ref="C62" authorId="0">
      <text>
        <r>
          <rPr>
            <b/>
            <sz val="9"/>
            <color indexed="81"/>
            <rFont val="Tahoma"/>
            <family val="2"/>
          </rPr>
          <t>Elena Khachatryan:</t>
        </r>
        <r>
          <rPr>
            <sz val="9"/>
            <color indexed="81"/>
            <rFont val="Tahoma"/>
            <family val="2"/>
          </rPr>
          <t xml:space="preserve">
2021 nayel hodvacnery
</t>
        </r>
      </text>
    </comment>
  </commentList>
</comments>
</file>

<file path=xl/sharedStrings.xml><?xml version="1.0" encoding="utf-8"?>
<sst xmlns="http://schemas.openxmlformats.org/spreadsheetml/2006/main" count="185" uniqueCount="144">
  <si>
    <t xml:space="preserve"> Ընդամենը </t>
  </si>
  <si>
    <t xml:space="preserve"> այդ թվում </t>
  </si>
  <si>
    <t xml:space="preserve"> Համաֆինան_x000D_-
սավորում </t>
  </si>
  <si>
    <t>Հավելված N 1</t>
  </si>
  <si>
    <t>11001</t>
  </si>
  <si>
    <t>Ծրագրային դասիչ</t>
  </si>
  <si>
    <t>Բյուջետային գլխավոր կարգադրիչների, ծրագրերի և միջոցառումների անվանումները</t>
  </si>
  <si>
    <t>ԸՆԴԱՄԵՆԸ 
այդ թվում</t>
  </si>
  <si>
    <t xml:space="preserve"> այդ թվում` </t>
  </si>
  <si>
    <t>1167</t>
  </si>
  <si>
    <t>Էլեկտրաէներգետիկ համակարգի զարգացման ծրագիր</t>
  </si>
  <si>
    <t>32001</t>
  </si>
  <si>
    <t>11002</t>
  </si>
  <si>
    <t>ՀՀ ՎԱՐՉԱՊԵՏԻ ԱՇԽԱՏԱԿԱԶՄ</t>
  </si>
  <si>
    <t>ՀՀ  ԱՌՈՂՋԱՊԱՀՈՒԹՅԱՆ ՆԱԽԱՐԱՐՈՒԹՅՈՒՆ</t>
  </si>
  <si>
    <t>11003</t>
  </si>
  <si>
    <t>11004</t>
  </si>
  <si>
    <t>32004</t>
  </si>
  <si>
    <t>1040</t>
  </si>
  <si>
    <t>Կոշտ թափոնների կառավարում</t>
  </si>
  <si>
    <t>32005</t>
  </si>
  <si>
    <t>32006</t>
  </si>
  <si>
    <t>32007</t>
  </si>
  <si>
    <t>Արևելյան եվրոպայի էներգախնայողության և բնապահպանական գործընկերության ֆոնդի աջակցությամբ իրականացվող «Երևանի կոշտ թափոնների կառավարման» դրամաշնորհային ծրագիր</t>
  </si>
  <si>
    <t>Եվրոպական միության հարևանության  ներդրումային գործիքի աջակցությամբ իրականացվող «Երևանի կոշտ թափոնների կառավարման» դրամաշնորհային ծրագիր</t>
  </si>
  <si>
    <t>Վերակառուցման և զարգացման եվրոպական բանկի աջակցությամբ իրականացվող «Երևանի կոշտ թափոնների կառավարման» դրամաշնորհային ծրագիր</t>
  </si>
  <si>
    <t>Վերակառուցման և զարգացման եվրոպական բանկի աջակցությամբ իրականացվող «Կոտայքի և Գեղարքունիքի մարզի կոշտ թափոնների կառավարման խորհրդատվության համար» դրամաշնորհային  ծրագիր</t>
  </si>
  <si>
    <t>1157</t>
  </si>
  <si>
    <t>Քաղաքային զարգացում</t>
  </si>
  <si>
    <t>12003</t>
  </si>
  <si>
    <t>12004</t>
  </si>
  <si>
    <t>12005</t>
  </si>
  <si>
    <t>12014</t>
  </si>
  <si>
    <t>12016</t>
  </si>
  <si>
    <t>12018</t>
  </si>
  <si>
    <t>Արևելյան եվրոպայի էներգախնայողության և բնապահպանական գործընկերության ֆոնդի աջակցությամբ իրականացվող Երևանի քաղաքային լուսավորության դրամաշնորհային ծրագրի կատարման ապահովում</t>
  </si>
  <si>
    <t>Վերակառուցման և զարգացման եվրոպական բանկի աջակցությամբ իրականացվող Երևանի քաղաքային լուսավորության դրամաշնորհային ծրագրի կատարման ապահովում</t>
  </si>
  <si>
    <t>Եվրոպական միության հարևանության ներդրումային բանկի աջակցությամբ իրականացվող Երևանի մետրոպոլիտենի վերակառուցման երկրորդ դրամաշնորհային ծրագիր</t>
  </si>
  <si>
    <t>12002</t>
  </si>
  <si>
    <t>1212</t>
  </si>
  <si>
    <t>Տարածքային զարգացում</t>
  </si>
  <si>
    <t xml:space="preserve">Եվրոպական միության աջակցությամբ իրականացվող Հայաստանի տարածքային զարգացման դրամաշնորհային ծրագիր </t>
  </si>
  <si>
    <t>1086</t>
  </si>
  <si>
    <t>Գյուղական ենթակառուցվածքների վերականգնում և զարգացում</t>
  </si>
  <si>
    <t>Վերակառուցման և զարգացման միջազգային բանկի աջակցությամբ իրականացվող «Գյուղատնտեսության ոլորտում քաղաքականության մոնիթորինգի և գնահատման կարողությունների զարգացման» դրամաշնորհային ծրագիր</t>
  </si>
  <si>
    <t>ԱՄՆ կառավարության աջակցությամբ իրականացվող «Հազարամյակի մարտահրավեր» դրամաշնորհային ծրագիր</t>
  </si>
  <si>
    <t>1134</t>
  </si>
  <si>
    <t>Ենթակառուցվածքների և գյուղական ֆինանսավորման աջակցություն</t>
  </si>
  <si>
    <t>12001</t>
  </si>
  <si>
    <t>1049</t>
  </si>
  <si>
    <t>Ճանապարհային ցանցի բարելավում</t>
  </si>
  <si>
    <t>11005</t>
  </si>
  <si>
    <t>11006</t>
  </si>
  <si>
    <t>11007</t>
  </si>
  <si>
    <t>11008</t>
  </si>
  <si>
    <t>11009</t>
  </si>
  <si>
    <t>11010</t>
  </si>
  <si>
    <t>11011</t>
  </si>
  <si>
    <t>11013</t>
  </si>
  <si>
    <t>Եվրոպական ներդրումային բանկի աջակցությամբ իրականացվող Հյուսիս-հարավ միջանցքի զարգացման դրամաշնորհային ծրագրի համակարգում և կառավարում</t>
  </si>
  <si>
    <t>21007</t>
  </si>
  <si>
    <t>Եվրոպական ներդրումային բանկի աջակցությամբ իրականացվող Հյուսիս-հարավ միջանցքի զարգացման դրամաշնորհային ծրագիր, Տրանշ 3</t>
  </si>
  <si>
    <t>1155</t>
  </si>
  <si>
    <t>Բնական պաշարների և բնության հատուկ պահպանվող տարածքների կառավարում և պահպանում</t>
  </si>
  <si>
    <t>1053</t>
  </si>
  <si>
    <t>Առողջապահության համակարգի արդիականացման և արդյունավետության բարձրացման ծրագիր</t>
  </si>
  <si>
    <t xml:space="preserve"> ՌԴ աջակցությամբ իրականացվող Հայկական ԱԷԿ-ի N 2 էներգաբլոկի շահագործման նախագծային ժամկետի երկարացման դրամաշնորհային ծրագրի շրջանակներում իրականացվող ներդրումներ</t>
  </si>
  <si>
    <t>31001</t>
  </si>
  <si>
    <t>31004</t>
  </si>
  <si>
    <t>1072</t>
  </si>
  <si>
    <t>31002</t>
  </si>
  <si>
    <t xml:space="preserve">Վիճակագրական համակարգի ամրապնդման ազգային ռազմավարական ծրագիր </t>
  </si>
  <si>
    <t>1209</t>
  </si>
  <si>
    <t>ՀՀ ՎԻՃԱԿԱԳՐԱԿԱՆ ԿՈՄԻՏԵ</t>
  </si>
  <si>
    <t>1214</t>
  </si>
  <si>
    <t>Համաշխարհային բանկի աջակցությամբ իրականացվող «Հայաստանի արդյունահանող ճյուղերի թափանցիկության նախաձեռնությանն աջակցություն» դրամաշնորհային ծրագիր</t>
  </si>
  <si>
    <t>1019</t>
  </si>
  <si>
    <t>Համաշխարհային բանկի աջակցությամբ իրականացվող Ոչ վարակիչ հիվանդությունների կանխարգելման և վերահսկման դրամաշնորհային ծրագիր</t>
  </si>
  <si>
    <t>Ջրամատակարարման և ջրահեռացման բարելավում</t>
  </si>
  <si>
    <t>հազար դրամ</t>
  </si>
  <si>
    <t>Սոցիալական ներդրումների և տեղական զարգացման ծրագիր</t>
  </si>
  <si>
    <t>Արդյունահանող ճյուղերի զարգացման ծրագիր</t>
  </si>
  <si>
    <t xml:space="preserve"> Վերակառուցման և զարգացման եվրոպական բանկի աջակցությամբ իրականացվող «Կոտայքի և Գեղարքունիքի մարզի կոշտ թափոնների կառավարման» դրամաշնորհային ծրագիր</t>
  </si>
  <si>
    <t>Եվրոպական միության հարևանության ներդրումային ծրագրի աջակցությամբ իրականացվող Երևանի ջրամատակարարման բարելավման դրամաշնորհային ծրագիր</t>
  </si>
  <si>
    <t>ԱՄՆ Միջազգային զարգացման գործակալության աջակցությամբ իրականացվող Տեղական ինքնակառավարման բարեփոխումների դրամաշնորհային ծրագիր</t>
  </si>
  <si>
    <t>Եվրոպական միության հարևանության ներդրումային ծրագրի աջակցությամբ իրականացվող Երևանի ջրամատակարարման բարելավման դրամաշնորհային ծրագրի շրջանակներում ջրամատակարարման և ջրահեռացման ենթակառուցվածքների հիմնանորոգում</t>
  </si>
  <si>
    <t>Գերմանիայի զարգացման և Եվրոպական միության Հարևանության ներդրումային բանկի աջակցությամբ իրականացվող ջրամատակարարման և ջրահեռացման ենթակառուցվածքների դրամաշնորհային ծրագիր` երրորդ փուլ</t>
  </si>
  <si>
    <t>Գյուղատնտեսության զարգացման միջազգային հիմնադրամի աջակցությամբ իրականացվող «Ենթակառուցվածքների և գյուղական ֆինանսավորման աջակցություն»  դրամաշնորհային ծրագիր</t>
  </si>
  <si>
    <t>Գյուղատնտեսության զարգացման միջազգային հիմնադրամի աջակցությամբ իրականացվող «Ենթակառուցվածքների և գյուղական ֆինանսավորման աջակցություն» դրամաշնորհային ծրագրի շրջանակներում սառնարանային տնտեսությունների կառուցում</t>
  </si>
  <si>
    <t>Գլոբալ էկոլոգիական հիմնադրամի աջակցությամբ իրականացվող «Հայաստանում արտադրողականության աճին ուղղված հողերի կայուն կառավարում» դրմաշնորհային ծրագրի շրջանակներում ֆինանսական փաթեթների տրամադրում</t>
  </si>
  <si>
    <t xml:space="preserve"> ԱՄՆ Միջազգային զարգացման գործակալության աջակցությամբ իրականացվող Տեղական ինքնակառավարման բարեփոխումների դրամաշնորհային ծրագրի շրջանակներում ՀՀ խոշորացվող համայնքներում հանրային ծառայությունների բարելավում, ընդլայնում,  միջհամայնքային ենթածրագրերի նախագծում, ընտրություն և իրականացում:  </t>
  </si>
  <si>
    <t>Համաշխարհային բանկի աջակցությամբ իրականացվող «Հանքարդյունաբերական ոլորտի քաղաքականության ծրագիր» դրամաշնորհային ծրագիր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</si>
  <si>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 ծրագրի շրջանակներում վիճակագրական կոմիտեի շենքային պայմանների բարելավում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</si>
  <si>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ծրագրի շրջանակներում  վիճակագրական կոմիտեի տեխնիկական հագեցվածության բարելավում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</si>
  <si>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ծրագրի ապահովում</t>
  </si>
  <si>
    <t xml:space="preserve">Դրամաշնոր-
հային
միջոցներ </t>
  </si>
  <si>
    <t>Աղյուսակ N 5</t>
  </si>
  <si>
    <t>ՀՀ կայունացման և զարգացման Եվրասիական հիմնադրամի միջոցներից ֆինանսավորվող_x000D_ «Առողջապահության առաջնային օղակում ոչ վարակիչ հիվանդությունների կանխարգելման և վերահսկողության  կատարելագործում» ծրագիր</t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</si>
  <si>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տուբերկուլյոզի և ՄԻԱՎ/ՁԻԱՀ-ի ծրագրերի հզորացում»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</si>
  <si>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ՄԻԱՎ/ՁԻԱՀ  վարակի կանխարգելում թմրամիջոցներ օգտագործողների շրջանում»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</si>
  <si>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տուբերկուլյոզի դեմ պայքարի ազգային ծրագրին աջակցություն»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</si>
  <si>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տուբերկուլյոզով հիվանդներին հոգեբանական աջակցության տրամադրում»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</si>
  <si>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տուբերկուլյոզի և ՄԻԱՎ/ՁԻԱՀ-ի ախտորոշման և բուժման նպատակով ստացվող բեռների պահեստավորում և բաշխում» դրամաշնորհային ծրագիր</t>
    </r>
  </si>
  <si>
    <r>
      <t xml:space="preserve">Գլոբալ հիմնադրամի աջակցությամբ իրականացվող </t>
    </r>
    <r>
      <rPr>
        <sz val="11"/>
        <color rgb="FF000000"/>
        <rFont val="GHEA Grapalat"/>
        <family val="3"/>
      </rPr>
      <t>«Հայաստանի Հանրապետությունում տուբերկուլյոզի և ՄԻԱՎ/ՁԻԱՀ-ի կանխարգելում, ախտորոշում և բուժում քրեակատարողական համակարգում» դրամաշնորհային ծրագիր</t>
    </r>
  </si>
  <si>
    <t>Վերակառուցման և զարգացման եվրոպական բանկի աջակցությամբ իրականացվող Գյումրու քաղաքային ճանապարհների դրամաշնորհային ծրագիր (Տրանշ Ա, Բ)</t>
  </si>
  <si>
    <r>
      <t xml:space="preserve">Ամերիկայի Միացյալ Նահանգների միջազգային զարգացման գործակալության աջակցությամբ իրականացվող </t>
    </r>
    <r>
      <rPr>
        <sz val="11"/>
        <color rgb="FF000000"/>
        <rFont val="Calibri"/>
        <family val="2"/>
      </rPr>
      <t>«</t>
    </r>
    <r>
      <rPr>
        <sz val="11"/>
        <color rgb="FF000000"/>
        <rFont val="GHEA Grapalat"/>
        <family val="3"/>
      </rPr>
      <t>Ներառական կրթության համակարգի ներդրում</t>
    </r>
    <r>
      <rPr>
        <sz val="11"/>
        <color rgb="FF000000"/>
        <rFont val="Calibri"/>
        <family val="2"/>
      </rPr>
      <t>»</t>
    </r>
    <r>
      <rPr>
        <sz val="11"/>
        <color rgb="FF000000"/>
        <rFont val="GHEA Grapalat"/>
        <family val="3"/>
      </rPr>
      <t xml:space="preserve"> դրամաշնորհային ծրագիր</t>
    </r>
  </si>
  <si>
    <t>ՀՀ ԷԿՈՆՈՄԻԿԱՅԻ ՆԱԽԱՐԱՐՈՒԹՅՈՒՆ</t>
  </si>
  <si>
    <t>ՀՀ ՇՐՋԱԿԱ ՄԻՋԱՎԱՅՐԻ ՆԱԽԱՐԱՐՈՒԹՅՈՒՆ</t>
  </si>
  <si>
    <t>ՀՀ  ՏԱՐԱԾՔԱՅԻՆ ԿԱՌԱՎԱՐՄԱՆ ԵՎ ԵՆԹԱԿԱՌՈՒՑՎԱԾՔՆԵՐԻ ՆԱԽԱՐԱՐՈՒԹՅՈՒՆ</t>
  </si>
  <si>
    <t>1018</t>
  </si>
  <si>
    <t>Պետական հատվածի արդիականացման ծրագիր</t>
  </si>
  <si>
    <t>Ռուսաստանի Դաշնության կողմից Հայաստանի Հանրապետությանն անհատույց ֆինանսական օգնություն ցուցաբերելու մասին դրամաշնորհային ծրագիր շրջանակներում խորհրդատվական ծառայությունների ձեռքբերում</t>
  </si>
  <si>
    <t>32002</t>
  </si>
  <si>
    <t>Ռուսաստանի Դաշնության կողմից Հայաստանի Հանրապետությանն անհատույց ֆինանսական օգնության դրամաշնորհային ծրագրի շրջանակներում  ԿՖԿՏՀ ներդրում</t>
  </si>
  <si>
    <t>Գլոբալ էկոլոգիական հիմնադրամի աջակցությամբ իրականացվող «Հայաստանում արտադրողականության աճին ուղղված հողերի կայուն կառավարում» դրամաշնորհային ծրագիր</t>
  </si>
  <si>
    <t>ՀՀ Արարատի և Արմավիրի մարզերում ժամանակակաից պահանջներին համապատասխան ոռոգման համակարգերի ներդրման և զարգացմանն աջակցելու նպատակով գյուղացիական տնտեսվարողներին տեխնիկական աջակցություն</t>
  </si>
  <si>
    <t>Զարգացման ֆրանսիական գործակալության աջակցությամբ իրականացվող  ՀՀ Արարատի և Արմավիրի մարզերում ոռոգվող գյուղատնտեսության զարգացման դրամաշնորհային ծրագրի համակարգում և ղեկավարում</t>
  </si>
  <si>
    <t>Զարգացման ֆրանսիական գործակալության աջակցությամբ ՀՀ Արարատի և Արմավիրի մարզերում ժամանակակաից պահանջներին համապատասխան ոռոգման համակարգերի ներդրման և զարգացմանն աջակցություն</t>
  </si>
  <si>
    <t>Գլոբալ հիմնադրամի աջակցությամբ իրականացվող «Հայաստանի Հանրապետությունում ՄԻԱՎ/ՁԻԱՀ-ի դեմ պայքարի ազգային ծրագրին աջակցություն» դրամաշնորհային շարունակության ծրագիր</t>
  </si>
  <si>
    <t>ՀՀ  ԿՐԹՈՒԹՅԱՆ, ԳԻՏՈՒԹՅԱՆ,  ՄՇԱԿՈՒՅԹԻ ԵՎ ՍՊՈՐՏԻ ՆԱԽԱՐԱՐՈՒԹՅՈՒՆ</t>
  </si>
  <si>
    <t>Ծրագիր</t>
  </si>
  <si>
    <t>Միջոցառում</t>
  </si>
  <si>
    <t>ՕՏԱՐԵՐԿՐՅԱ ՊԵՏՈՒԹՅՈՒՆՆԵՐԻ ԵՎ ՄԻՋԱԶԳԱՅԻՆ ԿԱԶՄԱԿԵՐՊՈՒԹՅՈՒՆՆԵՐԻ  ԱՋԱԿՑՈՒԹՅԱՄԲ ԻՐԱԿԱՆԱՑՎՈՂ ԴՐԱՄԱՇՆՈՐՀԱՅԻՆ ԾՐԱԳՐԵՐԻ ԵՎ ՄԻՋՈՑԱՌՈՒՄՆԵՐԻ 2020 ԹՎԱԿԱՆԻ ԾԱԽՍԵՐԻ ՎԵՐԱԲԵՐՅԱԼ</t>
  </si>
  <si>
    <t>Վերակառուցման և զարգացման եվրոպական բանկի աջակցությամբ իրականացվող Գյումրու քաղաքային ճանապարհների վերանորոգման ծրագրի շրջանակներում նախագծա-նախահաշվային աշխատանքների իրականացում</t>
  </si>
  <si>
    <t>Վերակառուցման և զարգացման եվրոպական բանկի աջակցությամբ իրականացվող Գյումրու քաղաքային ճանապարհների տխնիկական համագործակցության  դրամաշնորհային ծրագիր</t>
  </si>
  <si>
    <t>Գերմանիայի զարգացման վարկերի բանկի աջակցությամբ իրականացվող Ախուրյան գետի ջրային ռեսուրսների ինտեգրված կառավարման դրամաշնորհային ծրագիր</t>
  </si>
  <si>
    <t>Ոռոգման համակարգի առողջացում</t>
  </si>
  <si>
    <t>1004</t>
  </si>
  <si>
    <t>12022</t>
  </si>
  <si>
    <t>Զարգացման ֆրանսիական գործակալության աջակցությամբ իրականացվող ոռոգման ոլորտի ֆինանսական կայունության և ոռոգման կառավարման կարողությունների բարելավման դրամաշնորհային ծրագրի խորհրդատվություն և կառավարում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</si>
  <si>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կառավարման բարելավմանն ուղղված ծրագրերի իրականացում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</si>
  <si>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հարակից համայնքների սոցիալ-տնտեսական վիճակի բարելավմանն ուղղված աջակցություն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</si>
  <si>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և անտառային տարածքների պահպանությունն իրականացնող պետական կազմակերպությունների կարողությունների զարգացում</t>
  </si>
  <si>
    <t>1193</t>
  </si>
  <si>
    <t>Համընդհանուր ներառական կրթության համակարգի ներդրում</t>
  </si>
  <si>
    <t xml:space="preserve"> ՌԴ աջակցությամբ իրականացվող Հայկական ԱԷԿ-ի N 2 էներգաբլոկի շահագործման նախագծային ժամկետի երկարացման դրամաշնորհային ծրագրի խորհրդատվական և կառավարման ծառայություններ</t>
  </si>
  <si>
    <t>Աջակցություն արդարադատության ոլորտում իրականացվող ծրագրերին</t>
  </si>
  <si>
    <t>այդ թվում`</t>
  </si>
  <si>
    <t>ԱՄՆ ՄԶԳ աջակցությամբ իրականացվող «Աջակցություն օրենսդրության զարգացման և իրավական հետազոտությունների կենտրոնի գործունեությանը» դրամաշնորհային  ծրագիր</t>
  </si>
  <si>
    <t xml:space="preserve">ՀՀ  ԱՐԴԱՐԱԴԱՏՈՒԹՅԱՆ  ՆԱԽԱՐԱՐՈՒԹՅՈՒՆ_x000D_
</t>
  </si>
  <si>
    <t>1057</t>
  </si>
  <si>
    <t>Գյուղատնտեսության խթանման ծրագիր</t>
  </si>
  <si>
    <t>1022</t>
  </si>
  <si>
    <t>Գերմանիայի զարգացման վարկերի բանկի (KFW) հետ համատեղ գյուղատնտեսության ոլորտում  ապահովագրական համակարգի ներդրման փորձնական ծրագրի իրականացման համար պետական աջակցություն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</si>
</sst>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_);_(* \(#,##0.0\);_(* &quot;-&quot;?_);_(@_)"/>
    <numFmt numFmtId="165" formatCode="_ * #,##0.00_)\ _ _ ;_ * \(#,##0.00\)\ _ _ ;_ * &quot;-&quot;??_)\ _ _ ;_ @_ "/>
    <numFmt numFmtId="166" formatCode="_ * #,##0.00_)\ _ _ ;_ * \(#,##0.00\)\ _ _ ;_ * &quot;-&quot;??_)\ _ _ ;_ @_ "/>
    <numFmt numFmtId="167" formatCode="_-* #,##0.00_р_._-;\-* #,##0.00_р_._-;_-* &quot;-&quot;??_р_._-;_-@_-"/>
    <numFmt numFmtId="168" formatCode="##,##0.0;\(##,##0.0\);\-"/>
  </numFmts>
  <fonts count="46">
    <font>
      <sz val="10"/>
      <name val="Times Armenian"/>
    </font>
    <font>
      <sz val="11"/>
      <color theme="1"/>
      <name val="Calibri"/>
      <family val="2"/>
      <scheme val="minor"/>
    </font>
    <font>
      <sz val="10"/>
      <name val="Times Armenian"/>
      <family val="1"/>
    </font>
    <font>
      <sz val="11"/>
      <name val="Times Armenian"/>
      <family val="1"/>
    </font>
    <font>
      <sz val="10"/>
      <name val="Times Armenian"/>
      <family val="1"/>
    </font>
    <font>
      <b/>
      <sz val="12"/>
      <name val="GHEA Grapalat"/>
      <family val="3"/>
    </font>
    <font>
      <sz val="8"/>
      <name val="Arial Armenian"/>
      <family val="2"/>
      <charset val="204"/>
    </font>
    <font>
      <b/>
      <sz val="11"/>
      <name val="GHEA Grapalat"/>
      <family val="3"/>
    </font>
    <font>
      <sz val="11"/>
      <name val="GHEA Grapalat"/>
      <family val="3"/>
    </font>
    <font>
      <b/>
      <i/>
      <sz val="11"/>
      <name val="GHEA Grapalat"/>
      <family val="3"/>
    </font>
    <font>
      <sz val="10"/>
      <color rgb="FF9C6500"/>
      <name val="Calibri"/>
      <family val="2"/>
      <scheme val="minor"/>
    </font>
    <font>
      <b/>
      <sz val="11"/>
      <color theme="0"/>
      <name val="GHEA Grapalat"/>
      <family val="3"/>
    </font>
    <font>
      <sz val="11"/>
      <color theme="0"/>
      <name val="GHEA Grapalat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GHEA Grapalat"/>
      <family val="3"/>
    </font>
    <font>
      <sz val="11"/>
      <color rgb="FF000000"/>
      <name val="Calibri"/>
      <family val="2"/>
    </font>
    <font>
      <b/>
      <sz val="10"/>
      <name val="GHEA Grapalat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Times Armenian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Armenian"/>
      <family val="2"/>
    </font>
    <font>
      <sz val="12"/>
      <color indexed="8"/>
      <name val="Times Armenian"/>
      <family val="2"/>
    </font>
    <font>
      <sz val="8"/>
      <name val="GHEA Grapalat"/>
      <family val="2"/>
    </font>
    <font>
      <sz val="10"/>
      <name val="Arial"/>
      <family val="2"/>
      <charset val="204"/>
    </font>
    <font>
      <sz val="10"/>
      <color indexed="8"/>
      <name val="MS Sans Serif"/>
      <family val="2"/>
    </font>
    <font>
      <sz val="12"/>
      <color theme="1"/>
      <name val="Times Armenian"/>
      <family val="2"/>
    </font>
    <font>
      <b/>
      <sz val="18"/>
      <color theme="3"/>
      <name val="Cambria"/>
      <family val="2"/>
      <scheme val="major"/>
    </font>
    <font>
      <sz val="14"/>
      <name val="GHEA Grapalat"/>
      <family val="3"/>
    </font>
    <font>
      <b/>
      <i/>
      <sz val="14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1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2" borderId="0" applyNumberFormat="0" applyBorder="0" applyAlignment="0" applyProtection="0"/>
    <xf numFmtId="0" fontId="4" fillId="0" borderId="0"/>
    <xf numFmtId="0" fontId="6" fillId="0" borderId="0">
      <alignment horizontal="left"/>
    </xf>
    <xf numFmtId="0" fontId="4" fillId="0" borderId="0"/>
    <xf numFmtId="0" fontId="3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33" fillId="0" borderId="0"/>
    <xf numFmtId="165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6" fillId="0" borderId="0"/>
    <xf numFmtId="0" fontId="36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32" fillId="13" borderId="0" applyNumberFormat="0" applyBorder="0" applyAlignment="0" applyProtection="0"/>
    <xf numFmtId="0" fontId="32" fillId="17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10" borderId="0" applyNumberFormat="0" applyBorder="0" applyAlignment="0" applyProtection="0"/>
    <xf numFmtId="0" fontId="32" fillId="14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22" fillId="5" borderId="0" applyNumberFormat="0" applyBorder="0" applyAlignment="0" applyProtection="0"/>
    <xf numFmtId="0" fontId="26" fillId="7" borderId="7" applyNumberFormat="0" applyAlignment="0" applyProtection="0"/>
    <xf numFmtId="0" fontId="28" fillId="8" borderId="10" applyNumberFormat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>
      <alignment horizontal="left" vertical="top" wrapText="1"/>
    </xf>
    <xf numFmtId="166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4" fillId="6" borderId="7" applyNumberFormat="0" applyAlignment="0" applyProtection="0"/>
    <xf numFmtId="0" fontId="27" fillId="0" borderId="9" applyNumberFormat="0" applyFill="0" applyAlignment="0" applyProtection="0"/>
    <xf numFmtId="0" fontId="10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1" fillId="0" borderId="0"/>
    <xf numFmtId="0" fontId="35" fillId="0" borderId="0"/>
    <xf numFmtId="0" fontId="36" fillId="0" borderId="0"/>
    <xf numFmtId="0" fontId="36" fillId="0" borderId="0"/>
    <xf numFmtId="0" fontId="40" fillId="0" borderId="0"/>
    <xf numFmtId="0" fontId="2" fillId="0" borderId="0"/>
    <xf numFmtId="0" fontId="34" fillId="0" borderId="0"/>
    <xf numFmtId="0" fontId="37" fillId="0" borderId="0"/>
    <xf numFmtId="0" fontId="1" fillId="0" borderId="0"/>
    <xf numFmtId="0" fontId="39" fillId="0" borderId="0">
      <alignment horizontal="left" vertical="top" wrapText="1"/>
    </xf>
    <xf numFmtId="0" fontId="42" fillId="0" borderId="0"/>
    <xf numFmtId="0" fontId="39" fillId="0" borderId="0">
      <alignment horizontal="left" vertical="top" wrapText="1"/>
    </xf>
    <xf numFmtId="0" fontId="36" fillId="0" borderId="0"/>
    <xf numFmtId="0" fontId="36" fillId="0" borderId="0"/>
    <xf numFmtId="0" fontId="35" fillId="9" borderId="11" applyNumberFormat="0" applyFont="0" applyAlignment="0" applyProtection="0"/>
    <xf numFmtId="0" fontId="25" fillId="7" borderId="8" applyNumberFormat="0" applyAlignment="0" applyProtection="0"/>
    <xf numFmtId="9" fontId="37" fillId="0" borderId="0" applyFont="0" applyFill="0" applyBorder="0" applyAlignment="0" applyProtection="0"/>
    <xf numFmtId="0" fontId="37" fillId="0" borderId="0" applyNumberFormat="0" applyFill="0" applyBorder="0" applyAlignment="0" applyProtection="0"/>
    <xf numFmtId="168" fontId="39" fillId="0" borderId="0" applyFill="0" applyBorder="0" applyProtection="0">
      <alignment horizontal="right" vertical="top"/>
    </xf>
    <xf numFmtId="0" fontId="41" fillId="0" borderId="0"/>
    <xf numFmtId="0" fontId="43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29" fillId="0" borderId="0" applyNumberFormat="0" applyFill="0" applyBorder="0" applyAlignment="0" applyProtection="0"/>
  </cellStyleXfs>
  <cellXfs count="54">
    <xf numFmtId="0" fontId="0" fillId="0" borderId="0" xfId="0"/>
    <xf numFmtId="164" fontId="8" fillId="0" borderId="0" xfId="0" applyNumberFormat="1" applyFont="1" applyFill="1" applyBorder="1" applyAlignment="1">
      <alignment vertical="center" wrapText="1"/>
    </xf>
    <xf numFmtId="164" fontId="11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vertical="center" wrapText="1"/>
    </xf>
    <xf numFmtId="164" fontId="9" fillId="0" borderId="1" xfId="2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vertical="center" wrapText="1"/>
    </xf>
    <xf numFmtId="164" fontId="7" fillId="0" borderId="1" xfId="13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13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vertical="center"/>
    </xf>
    <xf numFmtId="49" fontId="8" fillId="0" borderId="1" xfId="13" applyNumberFormat="1" applyFont="1" applyFill="1" applyBorder="1" applyAlignment="1">
      <alignment horizontal="left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3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3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 applyAlignment="1">
      <alignment horizontal="left" vertical="center" wrapText="1"/>
    </xf>
    <xf numFmtId="164" fontId="17" fillId="3" borderId="3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1" xfId="13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" applyNumberFormat="1" applyFont="1" applyFill="1" applyBorder="1" applyAlignment="1">
      <alignment horizontal="center" vertical="center" wrapText="1"/>
    </xf>
    <xf numFmtId="164" fontId="44" fillId="0" borderId="0" xfId="0" applyNumberFormat="1" applyFont="1" applyFill="1" applyBorder="1" applyAlignment="1">
      <alignment horizontal="center" vertical="center" wrapText="1"/>
    </xf>
    <xf numFmtId="164" fontId="45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vertical="center" wrapText="1"/>
    </xf>
    <xf numFmtId="164" fontId="9" fillId="0" borderId="0" xfId="0" applyNumberFormat="1" applyFont="1" applyFill="1" applyBorder="1" applyAlignment="1">
      <alignment vertical="center"/>
    </xf>
    <xf numFmtId="49" fontId="7" fillId="0" borderId="1" xfId="13" applyNumberFormat="1" applyFont="1" applyFill="1" applyBorder="1" applyAlignment="1">
      <alignment horizontal="left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</cellXfs>
  <cellStyles count="111">
    <cellStyle name="_artabyuje" xfId="39"/>
    <cellStyle name="_artabyuje_3.Havelvacner_N1_12 23.01.2018" xfId="40"/>
    <cellStyle name="20% - Accent1 2" xfId="41"/>
    <cellStyle name="20% - Accent2 2" xfId="42"/>
    <cellStyle name="20% - Accent3 2" xfId="43"/>
    <cellStyle name="20% - Accent4 2" xfId="44"/>
    <cellStyle name="20% - Accent5 2" xfId="45"/>
    <cellStyle name="20% - Accent6 2" xfId="46"/>
    <cellStyle name="40% - Accent1 2" xfId="47"/>
    <cellStyle name="40% - Accent2 2" xfId="48"/>
    <cellStyle name="40% - Accent3 2" xfId="49"/>
    <cellStyle name="40% - Accent4 2" xfId="50"/>
    <cellStyle name="40% - Accent5 2" xfId="51"/>
    <cellStyle name="40% - Accent6 2" xfId="52"/>
    <cellStyle name="60% - Accent1 2" xfId="53"/>
    <cellStyle name="60% - Accent2 2" xfId="54"/>
    <cellStyle name="60% - Accent3 2" xfId="55"/>
    <cellStyle name="60% - Accent4 2" xfId="56"/>
    <cellStyle name="60% - Accent5 2" xfId="57"/>
    <cellStyle name="60% - Accent6 2" xfId="58"/>
    <cellStyle name="Accent1 2" xfId="59"/>
    <cellStyle name="Accent2 2" xfId="60"/>
    <cellStyle name="Accent3 2" xfId="61"/>
    <cellStyle name="Accent4 2" xfId="62"/>
    <cellStyle name="Accent5 2" xfId="63"/>
    <cellStyle name="Accent6 2" xfId="64"/>
    <cellStyle name="Bad 2" xfId="65"/>
    <cellStyle name="Calculation 2" xfId="66"/>
    <cellStyle name="Check Cell 2" xfId="67"/>
    <cellStyle name="Comma" xfId="1" builtinId="3"/>
    <cellStyle name="Comma 2" xfId="2"/>
    <cellStyle name="Comma 2 2" xfId="3"/>
    <cellStyle name="Comma 2 2 2" xfId="26"/>
    <cellStyle name="Comma 2 2 2 2" xfId="68"/>
    <cellStyle name="Comma 2 2 3" xfId="16"/>
    <cellStyle name="Comma 2 3" xfId="25"/>
    <cellStyle name="Comma 2 3 2" xfId="69"/>
    <cellStyle name="Comma 2 4" xfId="15"/>
    <cellStyle name="Comma 3" xfId="4"/>
    <cellStyle name="Comma 3 2" xfId="5"/>
    <cellStyle name="Comma 3 2 2" xfId="28"/>
    <cellStyle name="Comma 3 2 2 2" xfId="70"/>
    <cellStyle name="Comma 3 2 3" xfId="18"/>
    <cellStyle name="Comma 3 3" xfId="27"/>
    <cellStyle name="Comma 3 4" xfId="17"/>
    <cellStyle name="Comma 4" xfId="6"/>
    <cellStyle name="Comma 4 2" xfId="7"/>
    <cellStyle name="Comma 4 2 2" xfId="30"/>
    <cellStyle name="Comma 4 2 3" xfId="20"/>
    <cellStyle name="Comma 4 3" xfId="29"/>
    <cellStyle name="Comma 4 3 2" xfId="71"/>
    <cellStyle name="Comma 4 4" xfId="19"/>
    <cellStyle name="Comma 5" xfId="8"/>
    <cellStyle name="Comma 5 2" xfId="31"/>
    <cellStyle name="Comma 5 2 2" xfId="72"/>
    <cellStyle name="Comma 5 3" xfId="21"/>
    <cellStyle name="Comma 6" xfId="73"/>
    <cellStyle name="Comma 6 2" xfId="74"/>
    <cellStyle name="Comma 7" xfId="75"/>
    <cellStyle name="Comma 8" xfId="37"/>
    <cellStyle name="Comma 8 2" xfId="76"/>
    <cellStyle name="Comma 9" xfId="36"/>
    <cellStyle name="Explanatory Text 2" xfId="77"/>
    <cellStyle name="Good 2" xfId="78"/>
    <cellStyle name="Heading 1 2" xfId="79"/>
    <cellStyle name="Heading 2 2" xfId="80"/>
    <cellStyle name="Heading 3 2" xfId="81"/>
    <cellStyle name="Heading 4 2" xfId="82"/>
    <cellStyle name="Input 2" xfId="83"/>
    <cellStyle name="Linked Cell 2" xfId="84"/>
    <cellStyle name="Neutral 2" xfId="9"/>
    <cellStyle name="Neutral 2 2" xfId="86"/>
    <cellStyle name="Neutral 3" xfId="87"/>
    <cellStyle name="Neutral 4" xfId="85"/>
    <cellStyle name="Normal" xfId="0" builtinId="0"/>
    <cellStyle name="Normal 10" xfId="88"/>
    <cellStyle name="Normal 11" xfId="38"/>
    <cellStyle name="Normal 12" xfId="35"/>
    <cellStyle name="Normal 2" xfId="10"/>
    <cellStyle name="Normal 2 2" xfId="32"/>
    <cellStyle name="Normal 2 2 2" xfId="89"/>
    <cellStyle name="Normal 2 3" xfId="22"/>
    <cellStyle name="Normal 2 3 2" xfId="90"/>
    <cellStyle name="Normal 2_3.Havelvacner_N1_12 23.01.2018" xfId="91"/>
    <cellStyle name="Normal 3" xfId="11"/>
    <cellStyle name="Normal 3 2" xfId="92"/>
    <cellStyle name="Normal 3_HavelvacN2axjusakN3" xfId="93"/>
    <cellStyle name="Normal 4" xfId="12"/>
    <cellStyle name="Normal 4 2" xfId="33"/>
    <cellStyle name="Normal 4 2 2" xfId="94"/>
    <cellStyle name="Normal 4 3" xfId="23"/>
    <cellStyle name="Normal 4 3 2" xfId="95"/>
    <cellStyle name="Normal 5" xfId="96"/>
    <cellStyle name="Normal 5 2" xfId="97"/>
    <cellStyle name="Normal 6" xfId="98"/>
    <cellStyle name="Normal 7" xfId="99"/>
    <cellStyle name="Normal 8" xfId="100"/>
    <cellStyle name="Normal 9" xfId="101"/>
    <cellStyle name="Normal_Book2" xfId="13"/>
    <cellStyle name="Note 2" xfId="102"/>
    <cellStyle name="Output 2" xfId="103"/>
    <cellStyle name="Percent 2" xfId="14"/>
    <cellStyle name="Percent 2 2" xfId="34"/>
    <cellStyle name="Percent 2 2 2" xfId="104"/>
    <cellStyle name="Percent 2 3" xfId="24"/>
    <cellStyle name="RowLevel_1_N6+artabyuje" xfId="105"/>
    <cellStyle name="SN_241" xfId="106"/>
    <cellStyle name="Style 1" xfId="107"/>
    <cellStyle name="Title 2" xfId="108"/>
    <cellStyle name="Total 2" xfId="109"/>
    <cellStyle name="Warning Text 2" xfId="1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07"/>
  <sheetViews>
    <sheetView tabSelected="1" zoomScale="89" zoomScaleNormal="89" zoomScaleSheetLayoutView="89" workbookViewId="0">
      <selection activeCell="H85" sqref="H85"/>
    </sheetView>
  </sheetViews>
  <sheetFormatPr defaultRowHeight="16.5"/>
  <cols>
    <col min="1" max="1" width="11" style="4" customWidth="1"/>
    <col min="2" max="2" width="14.42578125" style="4" customWidth="1"/>
    <col min="3" max="3" width="91" style="4" customWidth="1"/>
    <col min="4" max="4" width="17.85546875" style="4" customWidth="1"/>
    <col min="5" max="5" width="19.85546875" style="4" customWidth="1"/>
    <col min="6" max="6" width="17.5703125" style="4" customWidth="1"/>
    <col min="7" max="7" width="20.5703125" style="4" customWidth="1"/>
    <col min="8" max="8" width="22.5703125" style="4" customWidth="1"/>
    <col min="9" max="9" width="20.140625" style="4" customWidth="1"/>
    <col min="10" max="10" width="18.140625" style="4" customWidth="1"/>
    <col min="11" max="11" width="16.28515625" style="4" customWidth="1"/>
    <col min="12" max="12" width="13.140625" style="4" customWidth="1"/>
    <col min="13" max="13" width="11.28515625" style="4" customWidth="1"/>
    <col min="14" max="16384" width="9.140625" style="4"/>
  </cols>
  <sheetData>
    <row r="1" spans="1:10" ht="23.25" customHeight="1">
      <c r="E1" s="45" t="s">
        <v>3</v>
      </c>
      <c r="F1" s="45"/>
    </row>
    <row r="2" spans="1:10" ht="21.75" customHeight="1">
      <c r="E2" s="45" t="s">
        <v>96</v>
      </c>
      <c r="F2" s="45"/>
    </row>
    <row r="3" spans="1:10" ht="25.5" customHeight="1"/>
    <row r="4" spans="1:10" s="1" customFormat="1" ht="48" customHeight="1">
      <c r="A4" s="46" t="s">
        <v>122</v>
      </c>
      <c r="B4" s="46"/>
      <c r="C4" s="46"/>
      <c r="D4" s="46"/>
      <c r="E4" s="46"/>
      <c r="F4" s="46"/>
    </row>
    <row r="5" spans="1:10" s="3" customFormat="1" ht="21.75" customHeight="1">
      <c r="A5" s="2"/>
      <c r="B5" s="2"/>
      <c r="C5" s="2"/>
      <c r="D5" s="3" t="e">
        <f>#REF!+#REF!+#REF!+#REF!+#REF!+#REF!+#REF!+#REF!+#REF!+#REF!+#REF!+#REF!+#REF!+#REF!+#REF!+#REF!+#REF!+#REF!+#REF!+#REF!+#REF!+#REF!+#REF!+#REF!+#REF!+#REF!+#REF!+#REF!+#REF!+#REF!+#REF!+#REF!+#REF!+#REF!+#REF!+#REF!+#REF!+#REF!+#REF!+#REF!+#REF!+#REF!+#REF!+#REF!+#REF!-#REF!+#REF!</f>
        <v>#REF!</v>
      </c>
      <c r="E5" s="47" t="s">
        <v>79</v>
      </c>
      <c r="F5" s="47"/>
    </row>
    <row r="6" spans="1:10" s="17" customFormat="1" ht="38.25" customHeight="1">
      <c r="A6" s="48" t="s">
        <v>5</v>
      </c>
      <c r="B6" s="48"/>
      <c r="C6" s="49" t="s">
        <v>6</v>
      </c>
      <c r="D6" s="50" t="s">
        <v>0</v>
      </c>
      <c r="E6" s="50" t="s">
        <v>1</v>
      </c>
      <c r="F6" s="50"/>
    </row>
    <row r="7" spans="1:10" s="18" customFormat="1" ht="58.5" customHeight="1">
      <c r="A7" s="19" t="s">
        <v>120</v>
      </c>
      <c r="B7" s="19" t="s">
        <v>121</v>
      </c>
      <c r="C7" s="49"/>
      <c r="D7" s="50"/>
      <c r="E7" s="30" t="s">
        <v>95</v>
      </c>
      <c r="F7" s="30" t="s">
        <v>2</v>
      </c>
      <c r="G7" s="35"/>
      <c r="H7" s="35"/>
      <c r="I7" s="35"/>
      <c r="J7" s="34"/>
    </row>
    <row r="8" spans="1:10" s="1" customFormat="1" ht="36.75" customHeight="1">
      <c r="A8" s="5"/>
      <c r="B8" s="5"/>
      <c r="C8" s="6" t="s">
        <v>7</v>
      </c>
      <c r="D8" s="7">
        <f>E8+F8</f>
        <v>33821936.300000004</v>
      </c>
      <c r="E8" s="30">
        <f>E9+E18+E58+E74+E92+E102+E98+E70</f>
        <v>27609497.700000003</v>
      </c>
      <c r="F8" s="30">
        <f>F9+F18+F58+F74+F92+F102+F98+F70</f>
        <v>6212438.5999999996</v>
      </c>
      <c r="G8" s="36"/>
      <c r="H8" s="36"/>
      <c r="I8" s="36"/>
    </row>
    <row r="9" spans="1:10" ht="40.5" customHeight="1">
      <c r="A9" s="41"/>
      <c r="B9" s="41"/>
      <c r="C9" s="8" t="s">
        <v>13</v>
      </c>
      <c r="D9" s="30">
        <f>E9+F9</f>
        <v>2096732.6</v>
      </c>
      <c r="E9" s="30">
        <f>E14+E10</f>
        <v>1744057.9000000001</v>
      </c>
      <c r="F9" s="30">
        <f>F14+F10</f>
        <v>352674.7</v>
      </c>
      <c r="G9" s="37"/>
      <c r="H9" s="37"/>
      <c r="I9" s="37"/>
    </row>
    <row r="10" spans="1:10" ht="33" customHeight="1">
      <c r="A10" s="23" t="s">
        <v>109</v>
      </c>
      <c r="B10" s="10"/>
      <c r="C10" s="5" t="s">
        <v>110</v>
      </c>
      <c r="D10" s="30">
        <f>E10+F10</f>
        <v>1860193.3</v>
      </c>
      <c r="E10" s="30">
        <f>E12+E13</f>
        <v>1543493.6</v>
      </c>
      <c r="F10" s="30">
        <f>F12+F13</f>
        <v>316699.7</v>
      </c>
    </row>
    <row r="11" spans="1:10" ht="27" customHeight="1">
      <c r="A11" s="40"/>
      <c r="B11" s="11"/>
      <c r="C11" s="12" t="s">
        <v>8</v>
      </c>
      <c r="D11" s="13"/>
      <c r="E11" s="13"/>
      <c r="F11" s="13"/>
    </row>
    <row r="12" spans="1:10" ht="63" customHeight="1">
      <c r="A12" s="40"/>
      <c r="B12" s="11" t="s">
        <v>12</v>
      </c>
      <c r="C12" s="14" t="s">
        <v>111</v>
      </c>
      <c r="D12" s="15">
        <f>E12+F12</f>
        <v>39830.199999999997</v>
      </c>
      <c r="E12" s="15">
        <v>32591.3</v>
      </c>
      <c r="F12" s="15">
        <v>7238.9</v>
      </c>
    </row>
    <row r="13" spans="1:10" ht="75.75" customHeight="1">
      <c r="A13" s="40"/>
      <c r="B13" s="11" t="s">
        <v>112</v>
      </c>
      <c r="C13" s="14" t="s">
        <v>113</v>
      </c>
      <c r="D13" s="15">
        <f>E13+F13</f>
        <v>1820363.1</v>
      </c>
      <c r="E13" s="15">
        <v>1510902.3</v>
      </c>
      <c r="F13" s="15">
        <v>309460.8</v>
      </c>
    </row>
    <row r="14" spans="1:10" ht="30.75" customHeight="1">
      <c r="A14" s="9" t="s">
        <v>74</v>
      </c>
      <c r="B14" s="10"/>
      <c r="C14" s="5" t="s">
        <v>81</v>
      </c>
      <c r="D14" s="30">
        <f>E14+F14</f>
        <v>236539.3</v>
      </c>
      <c r="E14" s="30">
        <f>E16+E17</f>
        <v>200564.3</v>
      </c>
      <c r="F14" s="30">
        <f>F16+F17</f>
        <v>35975</v>
      </c>
    </row>
    <row r="15" spans="1:10" ht="27" customHeight="1">
      <c r="A15" s="40"/>
      <c r="B15" s="11"/>
      <c r="C15" s="12" t="s">
        <v>8</v>
      </c>
      <c r="D15" s="13"/>
      <c r="E15" s="13"/>
      <c r="F15" s="13"/>
    </row>
    <row r="16" spans="1:10" ht="51.75" customHeight="1">
      <c r="A16" s="40"/>
      <c r="B16" s="11" t="s">
        <v>4</v>
      </c>
      <c r="C16" s="14" t="s">
        <v>91</v>
      </c>
      <c r="D16" s="15">
        <f>E16+F16</f>
        <v>121085.1</v>
      </c>
      <c r="E16" s="15">
        <v>105219</v>
      </c>
      <c r="F16" s="15">
        <v>15866.1</v>
      </c>
    </row>
    <row r="17" spans="1:6" ht="71.25" customHeight="1">
      <c r="A17" s="40"/>
      <c r="B17" s="11" t="s">
        <v>12</v>
      </c>
      <c r="C17" s="14" t="s">
        <v>75</v>
      </c>
      <c r="D17" s="15">
        <f>E17+F17</f>
        <v>115454.20000000001</v>
      </c>
      <c r="E17" s="15">
        <v>95345.3</v>
      </c>
      <c r="F17" s="15">
        <v>20108.900000000001</v>
      </c>
    </row>
    <row r="18" spans="1:6" ht="44.25" customHeight="1">
      <c r="A18" s="41"/>
      <c r="B18" s="41"/>
      <c r="C18" s="21" t="s">
        <v>108</v>
      </c>
      <c r="D18" s="30">
        <f>E18+F18</f>
        <v>23440392.300000001</v>
      </c>
      <c r="E18" s="30">
        <f>E19+E27+E34+E38+E43+E51+E55+E23</f>
        <v>19334381.400000002</v>
      </c>
      <c r="F18" s="30">
        <f>F19+F27+F34+F38+F43+F51+F55+F23</f>
        <v>4106010.9</v>
      </c>
    </row>
    <row r="19" spans="1:6" ht="30.75" customHeight="1">
      <c r="A19" s="26" t="s">
        <v>127</v>
      </c>
      <c r="B19" s="10"/>
      <c r="C19" s="27" t="s">
        <v>126</v>
      </c>
      <c r="D19" s="30">
        <f>E19+F19</f>
        <v>1268656.2</v>
      </c>
      <c r="E19" s="30">
        <f>E21+E22</f>
        <v>891226.2</v>
      </c>
      <c r="F19" s="30">
        <f>F21+F22</f>
        <v>377430</v>
      </c>
    </row>
    <row r="20" spans="1:6" ht="27" customHeight="1">
      <c r="A20" s="42"/>
      <c r="B20" s="11"/>
      <c r="C20" s="12" t="s">
        <v>8</v>
      </c>
      <c r="D20" s="13"/>
      <c r="E20" s="13"/>
      <c r="F20" s="13"/>
    </row>
    <row r="21" spans="1:6" ht="54.75" customHeight="1">
      <c r="A21" s="43"/>
      <c r="B21" s="11" t="s">
        <v>55</v>
      </c>
      <c r="C21" s="14" t="s">
        <v>125</v>
      </c>
      <c r="D21" s="15">
        <f>E21+F21</f>
        <v>113383.2</v>
      </c>
      <c r="E21" s="15">
        <v>94486.2</v>
      </c>
      <c r="F21" s="15">
        <v>18897</v>
      </c>
    </row>
    <row r="22" spans="1:6" ht="61.5" customHeight="1">
      <c r="A22" s="44"/>
      <c r="B22" s="11" t="s">
        <v>57</v>
      </c>
      <c r="C22" s="14" t="s">
        <v>129</v>
      </c>
      <c r="D22" s="15">
        <f>E22+F22</f>
        <v>1155273</v>
      </c>
      <c r="E22" s="15">
        <v>796740</v>
      </c>
      <c r="F22" s="15">
        <v>358533</v>
      </c>
    </row>
    <row r="23" spans="1:6" ht="30.75" customHeight="1">
      <c r="A23" s="22" t="s">
        <v>76</v>
      </c>
      <c r="B23" s="10"/>
      <c r="C23" s="5" t="s">
        <v>80</v>
      </c>
      <c r="D23" s="30">
        <f>E23+F23</f>
        <v>526631.19999999995</v>
      </c>
      <c r="E23" s="30">
        <f>E25+E26</f>
        <v>526631.19999999995</v>
      </c>
      <c r="F23" s="30">
        <f>F25+F26</f>
        <v>0</v>
      </c>
    </row>
    <row r="24" spans="1:6" ht="27" customHeight="1">
      <c r="A24" s="40"/>
      <c r="B24" s="11"/>
      <c r="C24" s="12" t="s">
        <v>8</v>
      </c>
      <c r="D24" s="13"/>
      <c r="E24" s="13"/>
      <c r="F24" s="13"/>
    </row>
    <row r="25" spans="1:6" ht="51" customHeight="1">
      <c r="A25" s="40"/>
      <c r="B25" s="11" t="s">
        <v>12</v>
      </c>
      <c r="C25" s="14" t="s">
        <v>84</v>
      </c>
      <c r="D25" s="15">
        <f>E25+F25</f>
        <v>4859.8999999999996</v>
      </c>
      <c r="E25" s="15">
        <v>4859.8999999999996</v>
      </c>
      <c r="F25" s="15">
        <v>0</v>
      </c>
    </row>
    <row r="26" spans="1:6" ht="94.5" customHeight="1">
      <c r="A26" s="40"/>
      <c r="B26" s="11" t="s">
        <v>29</v>
      </c>
      <c r="C26" s="14" t="s">
        <v>90</v>
      </c>
      <c r="D26" s="15">
        <f>E26+F26</f>
        <v>521771.3</v>
      </c>
      <c r="E26" s="15">
        <v>521771.3</v>
      </c>
      <c r="F26" s="15">
        <v>0</v>
      </c>
    </row>
    <row r="27" spans="1:6" ht="30.75" customHeight="1">
      <c r="A27" s="9" t="s">
        <v>18</v>
      </c>
      <c r="B27" s="10"/>
      <c r="C27" s="5" t="s">
        <v>19</v>
      </c>
      <c r="D27" s="30">
        <f>E27+F27</f>
        <v>7407999.1999999993</v>
      </c>
      <c r="E27" s="30">
        <f>SUM(E29:E33)</f>
        <v>6170910.5999999996</v>
      </c>
      <c r="F27" s="30">
        <f>SUM(F29:F33)</f>
        <v>1237088.5999999999</v>
      </c>
    </row>
    <row r="28" spans="1:6" ht="27" customHeight="1">
      <c r="A28" s="40"/>
      <c r="B28" s="11"/>
      <c r="C28" s="12" t="s">
        <v>8</v>
      </c>
      <c r="D28" s="13"/>
      <c r="E28" s="13"/>
      <c r="F28" s="13"/>
    </row>
    <row r="29" spans="1:6" ht="63" customHeight="1">
      <c r="A29" s="40"/>
      <c r="B29" s="11" t="s">
        <v>48</v>
      </c>
      <c r="C29" s="14" t="s">
        <v>25</v>
      </c>
      <c r="D29" s="15">
        <f t="shared" ref="D29" si="0">E29+F29</f>
        <v>530681.9</v>
      </c>
      <c r="E29" s="15">
        <v>375901.9</v>
      </c>
      <c r="F29" s="15">
        <v>154780</v>
      </c>
    </row>
    <row r="30" spans="1:6" ht="68.25" customHeight="1">
      <c r="A30" s="40"/>
      <c r="B30" s="11" t="s">
        <v>17</v>
      </c>
      <c r="C30" s="14" t="s">
        <v>82</v>
      </c>
      <c r="D30" s="15">
        <f t="shared" ref="D30:D50" si="1">E30+F30</f>
        <v>2670530.1</v>
      </c>
      <c r="E30" s="15">
        <v>2289352.7000000002</v>
      </c>
      <c r="F30" s="15">
        <v>381177.4</v>
      </c>
    </row>
    <row r="31" spans="1:6" ht="64.5" customHeight="1">
      <c r="A31" s="40"/>
      <c r="B31" s="11" t="s">
        <v>21</v>
      </c>
      <c r="C31" s="14" t="s">
        <v>24</v>
      </c>
      <c r="D31" s="15">
        <f t="shared" si="1"/>
        <v>3059481.6</v>
      </c>
      <c r="E31" s="15">
        <v>2549568</v>
      </c>
      <c r="F31" s="15">
        <v>509913.59999999998</v>
      </c>
    </row>
    <row r="32" spans="1:6" ht="66" customHeight="1">
      <c r="A32" s="40"/>
      <c r="B32" s="11" t="s">
        <v>22</v>
      </c>
      <c r="C32" s="14" t="s">
        <v>23</v>
      </c>
      <c r="D32" s="15">
        <f t="shared" si="1"/>
        <v>764870.4</v>
      </c>
      <c r="E32" s="15">
        <v>637392</v>
      </c>
      <c r="F32" s="15">
        <v>127478.39999999999</v>
      </c>
    </row>
    <row r="33" spans="1:6" ht="69.75" customHeight="1">
      <c r="A33" s="40"/>
      <c r="B33" s="11" t="s">
        <v>38</v>
      </c>
      <c r="C33" s="14" t="s">
        <v>26</v>
      </c>
      <c r="D33" s="15">
        <f t="shared" si="1"/>
        <v>382435.2</v>
      </c>
      <c r="E33" s="15">
        <v>318696</v>
      </c>
      <c r="F33" s="15">
        <v>63739.199999999997</v>
      </c>
    </row>
    <row r="34" spans="1:6" ht="30.75" customHeight="1">
      <c r="A34" s="9" t="s">
        <v>49</v>
      </c>
      <c r="B34" s="10"/>
      <c r="C34" s="5" t="s">
        <v>50</v>
      </c>
      <c r="D34" s="30">
        <f>E34+F34</f>
        <v>1571065.1</v>
      </c>
      <c r="E34" s="30">
        <f>E36+E37</f>
        <v>944083.8</v>
      </c>
      <c r="F34" s="30">
        <f>F36+F37</f>
        <v>626981.30000000005</v>
      </c>
    </row>
    <row r="35" spans="1:6" ht="27" customHeight="1">
      <c r="A35" s="40"/>
      <c r="B35" s="11"/>
      <c r="C35" s="12" t="s">
        <v>8</v>
      </c>
      <c r="D35" s="13"/>
      <c r="E35" s="13"/>
      <c r="F35" s="13"/>
    </row>
    <row r="36" spans="1:6" ht="52.5" customHeight="1">
      <c r="A36" s="40"/>
      <c r="B36" s="11" t="s">
        <v>58</v>
      </c>
      <c r="C36" s="14" t="s">
        <v>59</v>
      </c>
      <c r="D36" s="15">
        <f>E36+F36</f>
        <v>996137.5</v>
      </c>
      <c r="E36" s="15">
        <v>464977.5</v>
      </c>
      <c r="F36" s="15">
        <v>531160</v>
      </c>
    </row>
    <row r="37" spans="1:6" ht="52.5" customHeight="1">
      <c r="A37" s="40"/>
      <c r="B37" s="11" t="s">
        <v>60</v>
      </c>
      <c r="C37" s="14" t="s">
        <v>61</v>
      </c>
      <c r="D37" s="15">
        <f>E37+F37</f>
        <v>574927.6</v>
      </c>
      <c r="E37" s="15">
        <v>479106.3</v>
      </c>
      <c r="F37" s="15">
        <v>95821.3</v>
      </c>
    </row>
    <row r="38" spans="1:6" ht="30.75" customHeight="1">
      <c r="A38" s="9" t="s">
        <v>69</v>
      </c>
      <c r="B38" s="10"/>
      <c r="C38" s="5" t="s">
        <v>78</v>
      </c>
      <c r="D38" s="30">
        <f>E38+F38</f>
        <v>3678601.8000000003</v>
      </c>
      <c r="E38" s="30">
        <f>E40+E41+E42</f>
        <v>3064353.7</v>
      </c>
      <c r="F38" s="30">
        <f>F40+F41+F42</f>
        <v>614248.1</v>
      </c>
    </row>
    <row r="39" spans="1:6" ht="27" customHeight="1">
      <c r="A39" s="51"/>
      <c r="B39" s="11"/>
      <c r="C39" s="12" t="s">
        <v>8</v>
      </c>
      <c r="D39" s="13"/>
      <c r="E39" s="13"/>
      <c r="F39" s="13"/>
    </row>
    <row r="40" spans="1:6" ht="54.75" customHeight="1">
      <c r="A40" s="52"/>
      <c r="B40" s="11" t="s">
        <v>16</v>
      </c>
      <c r="C40" s="14" t="s">
        <v>83</v>
      </c>
      <c r="D40" s="15">
        <f>E40+F40</f>
        <v>143128.5</v>
      </c>
      <c r="E40" s="15">
        <v>119257.9</v>
      </c>
      <c r="F40" s="15">
        <v>23870.6</v>
      </c>
    </row>
    <row r="41" spans="1:6" ht="67.5" customHeight="1">
      <c r="A41" s="52"/>
      <c r="B41" s="11" t="s">
        <v>68</v>
      </c>
      <c r="C41" s="14" t="s">
        <v>85</v>
      </c>
      <c r="D41" s="15">
        <f>E41+F41</f>
        <v>1143504</v>
      </c>
      <c r="E41" s="15">
        <v>952920</v>
      </c>
      <c r="F41" s="15">
        <v>190584</v>
      </c>
    </row>
    <row r="42" spans="1:6" ht="73.5" customHeight="1">
      <c r="A42" s="53"/>
      <c r="B42" s="11" t="s">
        <v>48</v>
      </c>
      <c r="C42" s="14" t="s">
        <v>86</v>
      </c>
      <c r="D42" s="15">
        <f>E42+F42</f>
        <v>2391969.2999999998</v>
      </c>
      <c r="E42" s="15">
        <v>1992175.8</v>
      </c>
      <c r="F42" s="15">
        <v>399793.5</v>
      </c>
    </row>
    <row r="43" spans="1:6" ht="30.75" customHeight="1">
      <c r="A43" s="9" t="s">
        <v>27</v>
      </c>
      <c r="B43" s="10"/>
      <c r="C43" s="5" t="s">
        <v>28</v>
      </c>
      <c r="D43" s="30">
        <f t="shared" si="1"/>
        <v>4710495.5</v>
      </c>
      <c r="E43" s="30">
        <f>SUM(E45:E50)</f>
        <v>3895478.8000000003</v>
      </c>
      <c r="F43" s="30">
        <f>SUM(F45:F50)</f>
        <v>815016.7</v>
      </c>
    </row>
    <row r="44" spans="1:6" ht="27" customHeight="1">
      <c r="A44" s="51"/>
      <c r="B44" s="11"/>
      <c r="C44" s="12" t="s">
        <v>8</v>
      </c>
      <c r="D44" s="13"/>
      <c r="E44" s="13"/>
      <c r="F44" s="13"/>
    </row>
    <row r="45" spans="1:6" ht="64.5" customHeight="1">
      <c r="A45" s="52"/>
      <c r="B45" s="11" t="s">
        <v>29</v>
      </c>
      <c r="C45" s="14" t="s">
        <v>35</v>
      </c>
      <c r="D45" s="15">
        <f t="shared" si="1"/>
        <v>597873.69999999995</v>
      </c>
      <c r="E45" s="15">
        <v>498228.1</v>
      </c>
      <c r="F45" s="15">
        <v>99645.6</v>
      </c>
    </row>
    <row r="46" spans="1:6" ht="68.25" customHeight="1">
      <c r="A46" s="52"/>
      <c r="B46" s="11" t="s">
        <v>30</v>
      </c>
      <c r="C46" s="14" t="s">
        <v>36</v>
      </c>
      <c r="D46" s="15">
        <f t="shared" si="1"/>
        <v>164404.09999999998</v>
      </c>
      <c r="E46" s="15">
        <v>122432.4</v>
      </c>
      <c r="F46" s="15">
        <v>41971.7</v>
      </c>
    </row>
    <row r="47" spans="1:6" ht="68.25" customHeight="1">
      <c r="A47" s="52"/>
      <c r="B47" s="11" t="s">
        <v>32</v>
      </c>
      <c r="C47" s="14" t="s">
        <v>37</v>
      </c>
      <c r="D47" s="15">
        <f t="shared" si="1"/>
        <v>1453222.9000000001</v>
      </c>
      <c r="E47" s="15">
        <v>1242330.1000000001</v>
      </c>
      <c r="F47" s="15">
        <v>210892.79999999999</v>
      </c>
    </row>
    <row r="48" spans="1:6" ht="68.25" customHeight="1">
      <c r="A48" s="52"/>
      <c r="B48" s="11" t="s">
        <v>33</v>
      </c>
      <c r="C48" s="14" t="s">
        <v>124</v>
      </c>
      <c r="D48" s="15">
        <f t="shared" si="1"/>
        <v>82220.100000000006</v>
      </c>
      <c r="E48" s="15">
        <v>68516.800000000003</v>
      </c>
      <c r="F48" s="15">
        <v>13703.3</v>
      </c>
    </row>
    <row r="49" spans="1:6" ht="60.75" customHeight="1">
      <c r="A49" s="52"/>
      <c r="B49" s="11" t="s">
        <v>34</v>
      </c>
      <c r="C49" s="14" t="s">
        <v>104</v>
      </c>
      <c r="D49" s="15">
        <f t="shared" si="1"/>
        <v>2263116.6</v>
      </c>
      <c r="E49" s="15">
        <v>1839256.3</v>
      </c>
      <c r="F49" s="15">
        <v>423860.3</v>
      </c>
    </row>
    <row r="50" spans="1:6" ht="68.25" customHeight="1">
      <c r="A50" s="53"/>
      <c r="B50" s="11" t="s">
        <v>128</v>
      </c>
      <c r="C50" s="14" t="s">
        <v>123</v>
      </c>
      <c r="D50" s="15">
        <f t="shared" si="1"/>
        <v>149658.1</v>
      </c>
      <c r="E50" s="15">
        <v>124715.1</v>
      </c>
      <c r="F50" s="15">
        <v>24943</v>
      </c>
    </row>
    <row r="51" spans="1:6" ht="36" customHeight="1">
      <c r="A51" s="9" t="s">
        <v>9</v>
      </c>
      <c r="B51" s="10"/>
      <c r="C51" s="5" t="s">
        <v>10</v>
      </c>
      <c r="D51" s="30">
        <f t="shared" ref="D51" si="2">E51+F51</f>
        <v>3898586.4</v>
      </c>
      <c r="E51" s="30">
        <f>+E53+E54</f>
        <v>3516513.1</v>
      </c>
      <c r="F51" s="30">
        <f>+F53+F54</f>
        <v>382073.3</v>
      </c>
    </row>
    <row r="52" spans="1:6" ht="27" customHeight="1">
      <c r="A52" s="40"/>
      <c r="B52" s="11"/>
      <c r="C52" s="12" t="s">
        <v>8</v>
      </c>
      <c r="D52" s="13"/>
      <c r="E52" s="13"/>
      <c r="F52" s="13"/>
    </row>
    <row r="53" spans="1:6" ht="66" customHeight="1">
      <c r="A53" s="40"/>
      <c r="B53" s="11" t="s">
        <v>51</v>
      </c>
      <c r="C53" s="14" t="s">
        <v>135</v>
      </c>
      <c r="D53" s="15">
        <f>E53+F53</f>
        <v>374259.3</v>
      </c>
      <c r="E53" s="15">
        <v>311890.7</v>
      </c>
      <c r="F53" s="15">
        <v>62368.6</v>
      </c>
    </row>
    <row r="54" spans="1:6" ht="66" customHeight="1">
      <c r="A54" s="40"/>
      <c r="B54" s="11" t="s">
        <v>20</v>
      </c>
      <c r="C54" s="14" t="s">
        <v>66</v>
      </c>
      <c r="D54" s="15">
        <f>E54+F54</f>
        <v>3524327.1</v>
      </c>
      <c r="E54" s="15">
        <v>3204622.4</v>
      </c>
      <c r="F54" s="15">
        <v>319704.7</v>
      </c>
    </row>
    <row r="55" spans="1:6" ht="30.75" customHeight="1">
      <c r="A55" s="9" t="s">
        <v>39</v>
      </c>
      <c r="B55" s="10"/>
      <c r="C55" s="5" t="s">
        <v>40</v>
      </c>
      <c r="D55" s="30">
        <f>E55+F55</f>
        <v>378356.9</v>
      </c>
      <c r="E55" s="30">
        <f>E57</f>
        <v>325184</v>
      </c>
      <c r="F55" s="30">
        <f>F57</f>
        <v>53172.9</v>
      </c>
    </row>
    <row r="56" spans="1:6" ht="27.75" customHeight="1">
      <c r="A56" s="40"/>
      <c r="B56" s="11"/>
      <c r="C56" s="12" t="s">
        <v>8</v>
      </c>
      <c r="D56" s="13"/>
      <c r="E56" s="13"/>
      <c r="F56" s="13"/>
    </row>
    <row r="57" spans="1:6" ht="52.5" customHeight="1">
      <c r="A57" s="40"/>
      <c r="B57" s="11" t="s">
        <v>4</v>
      </c>
      <c r="C57" s="14" t="s">
        <v>41</v>
      </c>
      <c r="D57" s="15">
        <f>E57+F57</f>
        <v>378356.9</v>
      </c>
      <c r="E57" s="15">
        <v>325184</v>
      </c>
      <c r="F57" s="15">
        <v>53172.9</v>
      </c>
    </row>
    <row r="58" spans="1:6" ht="33" customHeight="1">
      <c r="A58" s="41"/>
      <c r="B58" s="41"/>
      <c r="C58" s="8" t="s">
        <v>14</v>
      </c>
      <c r="D58" s="30">
        <f>E58+F58</f>
        <v>1663286.9</v>
      </c>
      <c r="E58" s="30">
        <f>E59</f>
        <v>1308880.5999999999</v>
      </c>
      <c r="F58" s="30">
        <f>F59</f>
        <v>354406.3</v>
      </c>
    </row>
    <row r="59" spans="1:6" ht="44.25" customHeight="1">
      <c r="A59" s="9" t="s">
        <v>64</v>
      </c>
      <c r="B59" s="10"/>
      <c r="C59" s="5" t="s">
        <v>65</v>
      </c>
      <c r="D59" s="30">
        <f>E59+F59</f>
        <v>1663286.9</v>
      </c>
      <c r="E59" s="30">
        <f>SUM(E61:E69)</f>
        <v>1308880.5999999999</v>
      </c>
      <c r="F59" s="30">
        <f>SUM(F61:F69)</f>
        <v>354406.3</v>
      </c>
    </row>
    <row r="60" spans="1:6" ht="27" customHeight="1">
      <c r="A60" s="40"/>
      <c r="B60" s="11"/>
      <c r="C60" s="12" t="s">
        <v>8</v>
      </c>
      <c r="D60" s="13"/>
      <c r="E60" s="13"/>
      <c r="F60" s="13"/>
    </row>
    <row r="61" spans="1:6" ht="60.75" customHeight="1">
      <c r="A61" s="40"/>
      <c r="B61" s="11" t="s">
        <v>12</v>
      </c>
      <c r="C61" s="14" t="s">
        <v>77</v>
      </c>
      <c r="D61" s="15">
        <f>E61+F61</f>
        <v>16651.900000000001</v>
      </c>
      <c r="E61" s="15">
        <v>16651.900000000001</v>
      </c>
      <c r="F61" s="15">
        <v>0</v>
      </c>
    </row>
    <row r="62" spans="1:6" ht="58.5" customHeight="1">
      <c r="A62" s="40"/>
      <c r="B62" s="11" t="s">
        <v>16</v>
      </c>
      <c r="C62" s="14" t="s">
        <v>98</v>
      </c>
      <c r="D62" s="15">
        <f t="shared" ref="D62:D75" si="3">E62+F62</f>
        <v>765699.8</v>
      </c>
      <c r="E62" s="15">
        <v>470055.9</v>
      </c>
      <c r="F62" s="15">
        <v>295643.90000000002</v>
      </c>
    </row>
    <row r="63" spans="1:6" ht="65.25" customHeight="1">
      <c r="A63" s="40"/>
      <c r="B63" s="11" t="s">
        <v>51</v>
      </c>
      <c r="C63" s="14" t="s">
        <v>97</v>
      </c>
      <c r="D63" s="15">
        <f t="shared" ref="D63" si="4">E63+F63</f>
        <v>150391.80000000002</v>
      </c>
      <c r="E63" s="15">
        <v>133504.1</v>
      </c>
      <c r="F63" s="15">
        <v>16887.7</v>
      </c>
    </row>
    <row r="64" spans="1:6" ht="65.25" customHeight="1">
      <c r="A64" s="40"/>
      <c r="B64" s="11" t="s">
        <v>52</v>
      </c>
      <c r="C64" s="14" t="s">
        <v>118</v>
      </c>
      <c r="D64" s="15">
        <f>E64+F64</f>
        <v>398666.2</v>
      </c>
      <c r="E64" s="15">
        <v>362423.8</v>
      </c>
      <c r="F64" s="15">
        <v>36242.400000000001</v>
      </c>
    </row>
    <row r="65" spans="1:6" ht="65.25" customHeight="1">
      <c r="A65" s="40"/>
      <c r="B65" s="11" t="s">
        <v>53</v>
      </c>
      <c r="C65" s="14" t="s">
        <v>99</v>
      </c>
      <c r="D65" s="15">
        <f>E65+F65</f>
        <v>45058.1</v>
      </c>
      <c r="E65" s="15">
        <v>44078.6</v>
      </c>
      <c r="F65" s="15">
        <v>979.5</v>
      </c>
    </row>
    <row r="66" spans="1:6" ht="61.5" customHeight="1">
      <c r="A66" s="40"/>
      <c r="B66" s="11" t="s">
        <v>54</v>
      </c>
      <c r="C66" s="14" t="s">
        <v>100</v>
      </c>
      <c r="D66" s="15">
        <f t="shared" si="3"/>
        <v>225121.1</v>
      </c>
      <c r="E66" s="15">
        <v>222182.5</v>
      </c>
      <c r="F66" s="15">
        <v>2938.6</v>
      </c>
    </row>
    <row r="67" spans="1:6" ht="70.5" customHeight="1">
      <c r="A67" s="40"/>
      <c r="B67" s="11" t="s">
        <v>55</v>
      </c>
      <c r="C67" s="14" t="s">
        <v>101</v>
      </c>
      <c r="D67" s="15">
        <f t="shared" si="3"/>
        <v>46515.299999999996</v>
      </c>
      <c r="E67" s="15">
        <v>45780.7</v>
      </c>
      <c r="F67" s="15">
        <v>734.6</v>
      </c>
    </row>
    <row r="68" spans="1:6" ht="64.5" customHeight="1">
      <c r="A68" s="40"/>
      <c r="B68" s="11" t="s">
        <v>56</v>
      </c>
      <c r="C68" s="14" t="s">
        <v>102</v>
      </c>
      <c r="D68" s="15">
        <f t="shared" si="3"/>
        <v>3918.1000000000004</v>
      </c>
      <c r="E68" s="15">
        <v>3428.3</v>
      </c>
      <c r="F68" s="15">
        <v>489.8</v>
      </c>
    </row>
    <row r="69" spans="1:6" ht="78.75" customHeight="1">
      <c r="A69" s="40"/>
      <c r="B69" s="11" t="s">
        <v>57</v>
      </c>
      <c r="C69" s="14" t="s">
        <v>103</v>
      </c>
      <c r="D69" s="15">
        <f t="shared" si="3"/>
        <v>11264.599999999999</v>
      </c>
      <c r="E69" s="15">
        <v>10774.8</v>
      </c>
      <c r="F69" s="15">
        <v>489.8</v>
      </c>
    </row>
    <row r="70" spans="1:6" ht="39" customHeight="1">
      <c r="A70" s="16"/>
      <c r="B70" s="13"/>
      <c r="C70" s="31" t="s">
        <v>139</v>
      </c>
      <c r="D70" s="30">
        <f>E70+F70</f>
        <v>59271.9</v>
      </c>
      <c r="E70" s="30">
        <f>E71</f>
        <v>39551.300000000003</v>
      </c>
      <c r="F70" s="30">
        <f>F71</f>
        <v>19720.599999999999</v>
      </c>
    </row>
    <row r="71" spans="1:6" ht="44.25" customHeight="1">
      <c r="A71" s="29" t="s">
        <v>140</v>
      </c>
      <c r="B71" s="10"/>
      <c r="C71" s="5" t="s">
        <v>136</v>
      </c>
      <c r="D71" s="30">
        <f>E71+F71</f>
        <v>59271.9</v>
      </c>
      <c r="E71" s="30">
        <f>+E73</f>
        <v>39551.300000000003</v>
      </c>
      <c r="F71" s="30">
        <f>+F73</f>
        <v>19720.599999999999</v>
      </c>
    </row>
    <row r="72" spans="1:6" ht="30" customHeight="1">
      <c r="A72" s="40"/>
      <c r="B72" s="11"/>
      <c r="C72" s="12" t="s">
        <v>137</v>
      </c>
      <c r="D72" s="13"/>
      <c r="E72" s="13"/>
      <c r="F72" s="13"/>
    </row>
    <row r="73" spans="1:6" ht="64.5" customHeight="1">
      <c r="A73" s="40"/>
      <c r="B73" s="11" t="s">
        <v>53</v>
      </c>
      <c r="C73" s="14" t="s">
        <v>138</v>
      </c>
      <c r="D73" s="13">
        <f>+F73+E73</f>
        <v>59271.9</v>
      </c>
      <c r="E73" s="13">
        <v>39551.300000000003</v>
      </c>
      <c r="F73" s="13">
        <v>19720.599999999999</v>
      </c>
    </row>
    <row r="74" spans="1:6" ht="41.25" customHeight="1">
      <c r="A74" s="41"/>
      <c r="B74" s="41"/>
      <c r="C74" s="21" t="s">
        <v>106</v>
      </c>
      <c r="D74" s="30">
        <f t="shared" si="3"/>
        <v>3711295.3</v>
      </c>
      <c r="E74" s="30">
        <f>E75+E86+E83</f>
        <v>2888911.1</v>
      </c>
      <c r="F74" s="33">
        <f>F75+F86+F83</f>
        <v>822384.2</v>
      </c>
    </row>
    <row r="75" spans="1:6" ht="33.75" customHeight="1">
      <c r="A75" s="9" t="s">
        <v>42</v>
      </c>
      <c r="B75" s="10"/>
      <c r="C75" s="5" t="s">
        <v>43</v>
      </c>
      <c r="D75" s="30">
        <f t="shared" si="3"/>
        <v>2020201.9000000001</v>
      </c>
      <c r="E75" s="30">
        <f>E77+E78+E79+E80+E81+E82</f>
        <v>1635991.1</v>
      </c>
      <c r="F75" s="30">
        <f>F77+F78+F79+F80+F81+F82</f>
        <v>384210.8</v>
      </c>
    </row>
    <row r="76" spans="1:6" ht="27" customHeight="1">
      <c r="A76" s="40"/>
      <c r="B76" s="11"/>
      <c r="C76" s="12" t="s">
        <v>8</v>
      </c>
      <c r="D76" s="13"/>
      <c r="E76" s="13"/>
      <c r="F76" s="13"/>
    </row>
    <row r="77" spans="1:6" ht="66.75" customHeight="1">
      <c r="A77" s="40"/>
      <c r="B77" s="11" t="s">
        <v>12</v>
      </c>
      <c r="C77" s="14" t="s">
        <v>44</v>
      </c>
      <c r="D77" s="15">
        <f t="shared" ref="D77:D86" si="5">E77+F77</f>
        <v>466644.89999999997</v>
      </c>
      <c r="E77" s="15">
        <v>345624.1</v>
      </c>
      <c r="F77" s="15">
        <v>121020.8</v>
      </c>
    </row>
    <row r="78" spans="1:6" ht="64.5" customHeight="1">
      <c r="A78" s="40"/>
      <c r="B78" s="11" t="s">
        <v>38</v>
      </c>
      <c r="C78" s="14" t="s">
        <v>44</v>
      </c>
      <c r="D78" s="15">
        <f t="shared" si="5"/>
        <v>59557.5</v>
      </c>
      <c r="E78" s="15">
        <v>47646</v>
      </c>
      <c r="F78" s="15">
        <v>11911.5</v>
      </c>
    </row>
    <row r="79" spans="1:6" ht="59.25" customHeight="1">
      <c r="A79" s="40"/>
      <c r="B79" s="11" t="s">
        <v>15</v>
      </c>
      <c r="C79" s="14" t="s">
        <v>45</v>
      </c>
      <c r="D79" s="15">
        <f t="shared" si="5"/>
        <v>107956.1</v>
      </c>
      <c r="E79" s="15">
        <v>107956.1</v>
      </c>
      <c r="F79" s="15">
        <v>0</v>
      </c>
    </row>
    <row r="80" spans="1:6" ht="72.75" customHeight="1">
      <c r="A80" s="24"/>
      <c r="B80" s="11" t="s">
        <v>16</v>
      </c>
      <c r="C80" s="14" t="s">
        <v>116</v>
      </c>
      <c r="D80" s="25">
        <f t="shared" si="5"/>
        <v>364638.60000000003</v>
      </c>
      <c r="E80" s="25">
        <v>283596.90000000002</v>
      </c>
      <c r="F80" s="25">
        <v>81041.7</v>
      </c>
    </row>
    <row r="81" spans="1:6" ht="64.5" customHeight="1">
      <c r="A81" s="24"/>
      <c r="B81" s="11" t="s">
        <v>29</v>
      </c>
      <c r="C81" s="14" t="s">
        <v>117</v>
      </c>
      <c r="D81" s="25">
        <f t="shared" si="5"/>
        <v>652939.1</v>
      </c>
      <c r="E81" s="25">
        <v>544115</v>
      </c>
      <c r="F81" s="25">
        <v>108824.1</v>
      </c>
    </row>
    <row r="82" spans="1:6" ht="66" customHeight="1">
      <c r="A82" s="24"/>
      <c r="B82" s="11" t="s">
        <v>11</v>
      </c>
      <c r="C82" s="14" t="s">
        <v>115</v>
      </c>
      <c r="D82" s="25">
        <f t="shared" si="5"/>
        <v>368465.7</v>
      </c>
      <c r="E82" s="25">
        <v>307053</v>
      </c>
      <c r="F82" s="25">
        <v>61412.7</v>
      </c>
    </row>
    <row r="83" spans="1:6" ht="29.25" customHeight="1">
      <c r="A83" s="32" t="s">
        <v>142</v>
      </c>
      <c r="B83" s="11"/>
      <c r="C83" s="38" t="s">
        <v>141</v>
      </c>
      <c r="D83" s="39">
        <f>+E83+F83</f>
        <v>600000</v>
      </c>
      <c r="E83" s="39">
        <f>+E85</f>
        <v>300000</v>
      </c>
      <c r="F83" s="39">
        <f>+F85</f>
        <v>300000</v>
      </c>
    </row>
    <row r="84" spans="1:6" ht="23.25" customHeight="1">
      <c r="A84" s="32"/>
      <c r="B84" s="11"/>
      <c r="C84" s="12" t="s">
        <v>8</v>
      </c>
      <c r="D84" s="25"/>
      <c r="E84" s="25"/>
      <c r="F84" s="25"/>
    </row>
    <row r="85" spans="1:6" ht="57" customHeight="1">
      <c r="A85" s="32"/>
      <c r="B85" s="11" t="s">
        <v>31</v>
      </c>
      <c r="C85" s="14" t="s">
        <v>143</v>
      </c>
      <c r="D85" s="25">
        <f>+E85+F85</f>
        <v>600000</v>
      </c>
      <c r="E85" s="25">
        <v>300000</v>
      </c>
      <c r="F85" s="25">
        <v>300000</v>
      </c>
    </row>
    <row r="86" spans="1:6" ht="30.75" customHeight="1">
      <c r="A86" s="9" t="s">
        <v>46</v>
      </c>
      <c r="B86" s="10"/>
      <c r="C86" s="5" t="s">
        <v>47</v>
      </c>
      <c r="D86" s="30">
        <f t="shared" si="5"/>
        <v>1091093.3999999999</v>
      </c>
      <c r="E86" s="30">
        <f>E88+E89+E90+E91</f>
        <v>952920</v>
      </c>
      <c r="F86" s="30">
        <f>F88+F89+F90+F91</f>
        <v>138173.4</v>
      </c>
    </row>
    <row r="87" spans="1:6" ht="27" customHeight="1">
      <c r="A87" s="40"/>
      <c r="B87" s="11"/>
      <c r="C87" s="12" t="s">
        <v>8</v>
      </c>
      <c r="D87" s="13"/>
      <c r="E87" s="13"/>
      <c r="F87" s="13"/>
    </row>
    <row r="88" spans="1:6" ht="63.75" customHeight="1">
      <c r="A88" s="40"/>
      <c r="B88" s="11" t="s">
        <v>48</v>
      </c>
      <c r="C88" s="14" t="s">
        <v>87</v>
      </c>
      <c r="D88" s="15">
        <f t="shared" ref="D88:D93" si="6">E88+F88</f>
        <v>28587.599999999999</v>
      </c>
      <c r="E88" s="15">
        <v>23823</v>
      </c>
      <c r="F88" s="15">
        <v>4764.6000000000004</v>
      </c>
    </row>
    <row r="89" spans="1:6" ht="79.5" customHeight="1">
      <c r="A89" s="40"/>
      <c r="B89" s="11" t="s">
        <v>31</v>
      </c>
      <c r="C89" s="14" t="s">
        <v>88</v>
      </c>
      <c r="D89" s="15">
        <f t="shared" si="6"/>
        <v>157231.79999999999</v>
      </c>
      <c r="E89" s="15">
        <v>119115</v>
      </c>
      <c r="F89" s="15">
        <v>38116.800000000003</v>
      </c>
    </row>
    <row r="90" spans="1:6" ht="78" customHeight="1">
      <c r="A90" s="40"/>
      <c r="B90" s="11" t="s">
        <v>38</v>
      </c>
      <c r="C90" s="14" t="s">
        <v>89</v>
      </c>
      <c r="D90" s="15">
        <f t="shared" si="6"/>
        <v>500283</v>
      </c>
      <c r="E90" s="15">
        <v>476460</v>
      </c>
      <c r="F90" s="15">
        <v>23823</v>
      </c>
    </row>
    <row r="91" spans="1:6" ht="72.75" customHeight="1">
      <c r="A91" s="40"/>
      <c r="B91" s="11" t="s">
        <v>30</v>
      </c>
      <c r="C91" s="14" t="s">
        <v>114</v>
      </c>
      <c r="D91" s="15">
        <f t="shared" si="6"/>
        <v>404991</v>
      </c>
      <c r="E91" s="15">
        <v>333522</v>
      </c>
      <c r="F91" s="15">
        <v>71469</v>
      </c>
    </row>
    <row r="92" spans="1:6" ht="42" customHeight="1">
      <c r="A92" s="41"/>
      <c r="B92" s="41"/>
      <c r="C92" s="8" t="s">
        <v>107</v>
      </c>
      <c r="D92" s="30">
        <f t="shared" si="6"/>
        <v>1586372</v>
      </c>
      <c r="E92" s="30">
        <f>E93</f>
        <v>1321976.7</v>
      </c>
      <c r="F92" s="30">
        <f>F93</f>
        <v>264395.30000000005</v>
      </c>
    </row>
    <row r="93" spans="1:6" ht="42.75" customHeight="1">
      <c r="A93" s="9" t="s">
        <v>62</v>
      </c>
      <c r="B93" s="10"/>
      <c r="C93" s="5" t="s">
        <v>63</v>
      </c>
      <c r="D93" s="30">
        <f t="shared" si="6"/>
        <v>1586372</v>
      </c>
      <c r="E93" s="30">
        <f>E95+E96+E97</f>
        <v>1321976.7</v>
      </c>
      <c r="F93" s="30">
        <f>F95+F96+F97</f>
        <v>264395.30000000005</v>
      </c>
    </row>
    <row r="94" spans="1:6" ht="27" customHeight="1">
      <c r="A94" s="40"/>
      <c r="B94" s="11"/>
      <c r="C94" s="12" t="s">
        <v>8</v>
      </c>
      <c r="D94" s="13"/>
      <c r="E94" s="13"/>
      <c r="F94" s="13"/>
    </row>
    <row r="95" spans="1:6" ht="72.75" customHeight="1">
      <c r="A95" s="40"/>
      <c r="B95" s="11" t="s">
        <v>4</v>
      </c>
      <c r="C95" s="14" t="s">
        <v>130</v>
      </c>
      <c r="D95" s="15">
        <f>E95+F95</f>
        <v>423154.3</v>
      </c>
      <c r="E95" s="15">
        <v>352628.6</v>
      </c>
      <c r="F95" s="15">
        <v>70525.7</v>
      </c>
    </row>
    <row r="96" spans="1:6" ht="72.75" customHeight="1">
      <c r="A96" s="40"/>
      <c r="B96" s="11" t="s">
        <v>38</v>
      </c>
      <c r="C96" s="14" t="s">
        <v>131</v>
      </c>
      <c r="D96" s="15">
        <f>E96+F96</f>
        <v>493680</v>
      </c>
      <c r="E96" s="15">
        <v>411400</v>
      </c>
      <c r="F96" s="15">
        <v>82280</v>
      </c>
    </row>
    <row r="97" spans="1:6" ht="88.5" customHeight="1">
      <c r="A97" s="40"/>
      <c r="B97" s="11" t="s">
        <v>11</v>
      </c>
      <c r="C97" s="14" t="s">
        <v>132</v>
      </c>
      <c r="D97" s="15">
        <f>E97+F97</f>
        <v>669537.69999999995</v>
      </c>
      <c r="E97" s="15">
        <v>557948.1</v>
      </c>
      <c r="F97" s="15">
        <v>111589.6</v>
      </c>
    </row>
    <row r="98" spans="1:6" ht="45" customHeight="1">
      <c r="A98" s="16"/>
      <c r="B98" s="13"/>
      <c r="C98" s="21" t="s">
        <v>119</v>
      </c>
      <c r="D98" s="30">
        <f>E98+F98</f>
        <v>203686.7</v>
      </c>
      <c r="E98" s="30">
        <f>E99</f>
        <v>190584</v>
      </c>
      <c r="F98" s="30">
        <f>F99</f>
        <v>13102.7</v>
      </c>
    </row>
    <row r="99" spans="1:6" ht="36" customHeight="1">
      <c r="A99" s="20" t="s">
        <v>133</v>
      </c>
      <c r="B99" s="10"/>
      <c r="C99" s="28" t="s">
        <v>134</v>
      </c>
      <c r="D99" s="30">
        <f>E99+F99</f>
        <v>203686.7</v>
      </c>
      <c r="E99" s="30">
        <f>+E101</f>
        <v>190584</v>
      </c>
      <c r="F99" s="30">
        <f>+F101</f>
        <v>13102.7</v>
      </c>
    </row>
    <row r="100" spans="1:6" ht="27" customHeight="1">
      <c r="A100" s="40"/>
      <c r="B100" s="11"/>
      <c r="C100" s="12" t="s">
        <v>8</v>
      </c>
      <c r="D100" s="13"/>
      <c r="E100" s="13"/>
      <c r="F100" s="13"/>
    </row>
    <row r="101" spans="1:6" ht="66" customHeight="1">
      <c r="A101" s="40"/>
      <c r="B101" s="11" t="s">
        <v>67</v>
      </c>
      <c r="C101" s="14" t="s">
        <v>105</v>
      </c>
      <c r="D101" s="15">
        <f>E101+F101</f>
        <v>203686.7</v>
      </c>
      <c r="E101" s="15">
        <v>190584</v>
      </c>
      <c r="F101" s="15">
        <v>13102.7</v>
      </c>
    </row>
    <row r="102" spans="1:6" ht="33.75" customHeight="1">
      <c r="A102" s="16"/>
      <c r="B102" s="13"/>
      <c r="C102" s="8" t="s">
        <v>73</v>
      </c>
      <c r="D102" s="30">
        <f>E102+F102</f>
        <v>1060898.5999999999</v>
      </c>
      <c r="E102" s="30">
        <f>E103</f>
        <v>781154.7</v>
      </c>
      <c r="F102" s="30">
        <f>F103</f>
        <v>279743.89999999997</v>
      </c>
    </row>
    <row r="103" spans="1:6" ht="36" customHeight="1">
      <c r="A103" s="9" t="s">
        <v>72</v>
      </c>
      <c r="B103" s="10"/>
      <c r="C103" s="5" t="s">
        <v>71</v>
      </c>
      <c r="D103" s="30">
        <f>E103+F103</f>
        <v>1060898.5999999999</v>
      </c>
      <c r="E103" s="30">
        <f>E105+E106+E107</f>
        <v>781154.7</v>
      </c>
      <c r="F103" s="30">
        <f>F105+F106+F107</f>
        <v>279743.89999999997</v>
      </c>
    </row>
    <row r="104" spans="1:6" ht="27" customHeight="1">
      <c r="A104" s="40"/>
      <c r="B104" s="11"/>
      <c r="C104" s="12" t="s">
        <v>8</v>
      </c>
      <c r="D104" s="13"/>
      <c r="E104" s="13"/>
      <c r="F104" s="13"/>
    </row>
    <row r="105" spans="1:6" ht="66" customHeight="1">
      <c r="A105" s="40"/>
      <c r="B105" s="11" t="s">
        <v>4</v>
      </c>
      <c r="C105" s="14" t="s">
        <v>94</v>
      </c>
      <c r="D105" s="15">
        <f>E105+F105</f>
        <v>792781.8</v>
      </c>
      <c r="E105" s="15">
        <v>566653.9</v>
      </c>
      <c r="F105" s="15">
        <v>226127.9</v>
      </c>
    </row>
    <row r="106" spans="1:6" ht="69" customHeight="1">
      <c r="A106" s="40"/>
      <c r="B106" s="11" t="s">
        <v>67</v>
      </c>
      <c r="C106" s="14" t="s">
        <v>92</v>
      </c>
      <c r="D106" s="15">
        <f>E106+F106</f>
        <v>135346.5</v>
      </c>
      <c r="E106" s="15">
        <v>108283.6</v>
      </c>
      <c r="F106" s="15">
        <v>27062.9</v>
      </c>
    </row>
    <row r="107" spans="1:6" ht="80.25" customHeight="1">
      <c r="A107" s="40"/>
      <c r="B107" s="11" t="s">
        <v>70</v>
      </c>
      <c r="C107" s="14" t="s">
        <v>93</v>
      </c>
      <c r="D107" s="15">
        <f>E107+F107</f>
        <v>132770.29999999999</v>
      </c>
      <c r="E107" s="15">
        <v>106217.2</v>
      </c>
      <c r="F107" s="15">
        <v>26553.1</v>
      </c>
    </row>
  </sheetData>
  <mergeCells count="30">
    <mergeCell ref="A104:A107"/>
    <mergeCell ref="A28:A33"/>
    <mergeCell ref="A56:A57"/>
    <mergeCell ref="A87:A91"/>
    <mergeCell ref="A76:A79"/>
    <mergeCell ref="A60:A69"/>
    <mergeCell ref="A94:A97"/>
    <mergeCell ref="A58:B58"/>
    <mergeCell ref="A74:B74"/>
    <mergeCell ref="A92:B92"/>
    <mergeCell ref="A35:A37"/>
    <mergeCell ref="A52:A54"/>
    <mergeCell ref="A44:A50"/>
    <mergeCell ref="A39:A42"/>
    <mergeCell ref="E1:F1"/>
    <mergeCell ref="E2:F2"/>
    <mergeCell ref="A4:F4"/>
    <mergeCell ref="E5:F5"/>
    <mergeCell ref="A6:B6"/>
    <mergeCell ref="C6:C7"/>
    <mergeCell ref="D6:D7"/>
    <mergeCell ref="E6:F6"/>
    <mergeCell ref="A15:A17"/>
    <mergeCell ref="A9:B9"/>
    <mergeCell ref="A18:B18"/>
    <mergeCell ref="A100:A101"/>
    <mergeCell ref="A24:A26"/>
    <mergeCell ref="A11:A13"/>
    <mergeCell ref="A20:A22"/>
    <mergeCell ref="A72:A73"/>
  </mergeCells>
  <printOptions horizontalCentered="1"/>
  <pageMargins left="0" right="0" top="0.38" bottom="0.47" header="0.28000000000000003" footer="0.28000000000000003"/>
  <pageSetup paperSize="9" scale="65" firstPageNumber="259" orientation="portrait" useFirstPageNumber="1" horizontalDpi="4294967294" verticalDpi="4294967294" r:id="rId1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Հավելված N 1, աղ. N 5</vt:lpstr>
      <vt:lpstr>'Հավելված N 1, աղ. N 5'!Print_Area</vt:lpstr>
      <vt:lpstr>'Հավելված N 1, աղ. N 5'!Print_Titles</vt:lpstr>
    </vt:vector>
  </TitlesOfParts>
  <Company>MFE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iravaban</cp:lastModifiedBy>
  <cp:lastPrinted>2019-12-11T08:04:04Z</cp:lastPrinted>
  <dcterms:created xsi:type="dcterms:W3CDTF">2007-03-02T10:56:04Z</dcterms:created>
  <dcterms:modified xsi:type="dcterms:W3CDTF">2019-12-19T11:26:00Z</dcterms:modified>
</cp:coreProperties>
</file>